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Vet_Reconnect\Veteran Data\2024 VETS Data (new)\"/>
    </mc:Choice>
  </mc:AlternateContent>
  <xr:revisionPtr revIDLastSave="0" documentId="13_ncr:1_{5969F39C-3EB5-434B-BD94-80790700F4DD}" xr6:coauthVersionLast="47" xr6:coauthVersionMax="47" xr10:uidLastSave="{00000000-0000-0000-0000-000000000000}"/>
  <bookViews>
    <workbookView xWindow="-28920" yWindow="-2925" windowWidth="29040" windowHeight="15840" tabRatio="769" activeTab="1" xr2:uid="{00000000-000D-0000-FFFF-FFFF00000000}"/>
  </bookViews>
  <sheets>
    <sheet name="Cover-Instructions" sheetId="7" r:id="rId1"/>
    <sheet name="1. Number of Vets" sheetId="1" r:id="rId2"/>
    <sheet name="2. Student Vet rates" sheetId="10" state="hidden" r:id="rId3"/>
    <sheet name="3. Mil Dep rates" sheetId="11" state="hidden" r:id="rId4"/>
    <sheet name="2. Programs of Study" sheetId="12" r:id="rId5"/>
    <sheet name="3. Degree Completion" sheetId="3" r:id="rId6"/>
    <sheet name="4. Full- vs. Part-Time" sheetId="6" r:id="rId7"/>
    <sheet name="Calculation sheet-do not touch" sheetId="9" state="hidden" r:id="rId8"/>
  </sheets>
  <definedNames>
    <definedName name="_xlnm._FilterDatabase" localSheetId="4" hidden="1">'2. Programs of Study'!$A$3:$F$3</definedName>
    <definedName name="_xlnm.Print_Area" localSheetId="4">'2. Programs of Study'!$C$1:$G$120</definedName>
    <definedName name="_xlnm.Print_Area" localSheetId="0">'Cover-Instructions'!$A$1:$B$90</definedName>
    <definedName name="_xlnm.Print_Titles" localSheetId="4">'2. Programs of Study'!$1:$3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0" i="9" l="1" a="1"/>
  <c r="C50" i="9" s="1"/>
  <c r="D9" i="9"/>
  <c r="C9" i="9"/>
  <c r="B9" i="9"/>
  <c r="D8" i="9"/>
  <c r="C8" i="9"/>
  <c r="B8" i="9"/>
  <c r="D7" i="9"/>
  <c r="C7" i="9"/>
  <c r="B7" i="9"/>
  <c r="D6" i="9"/>
  <c r="C6" i="9"/>
  <c r="B6" i="9"/>
  <c r="D5" i="9"/>
  <c r="C5" i="9"/>
  <c r="B5" i="9"/>
  <c r="D10" i="9" l="1"/>
  <c r="B10" i="9"/>
  <c r="C10" i="9"/>
  <c r="B45" i="9" l="1"/>
  <c r="C45" i="9"/>
  <c r="D45" i="9"/>
  <c r="B42" i="9"/>
  <c r="C42" i="9"/>
  <c r="D42" i="9"/>
  <c r="B37" i="9" l="1"/>
  <c r="C37" i="9"/>
  <c r="D37" i="9"/>
  <c r="B38" i="9"/>
  <c r="C38" i="9"/>
  <c r="D38" i="9"/>
  <c r="B39" i="9"/>
  <c r="C39" i="9"/>
  <c r="D39" i="9"/>
  <c r="B40" i="9"/>
  <c r="C40" i="9"/>
  <c r="D40" i="9"/>
  <c r="B41" i="9"/>
  <c r="C41" i="9"/>
  <c r="D41" i="9"/>
  <c r="B43" i="9"/>
  <c r="C43" i="9"/>
  <c r="D43" i="9"/>
  <c r="B44" i="9"/>
  <c r="C44" i="9"/>
  <c r="D44" i="9"/>
  <c r="A109" i="9" l="1"/>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B28" i="9" l="1"/>
  <c r="C28" i="9"/>
  <c r="B29" i="9"/>
  <c r="C29" i="9"/>
  <c r="B30" i="9"/>
  <c r="C30" i="9"/>
  <c r="B22" i="9"/>
  <c r="C22" i="9"/>
  <c r="B23" i="9"/>
  <c r="C23" i="9"/>
  <c r="B24" i="9"/>
  <c r="C24" i="9"/>
  <c r="B16" i="9"/>
  <c r="C16" i="9"/>
  <c r="B17" i="9"/>
  <c r="C17" i="9"/>
  <c r="B18" i="9"/>
  <c r="C1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<sst xmlns="http://schemas.openxmlformats.org/spreadsheetml/2006/main" count="578" uniqueCount="201">
  <si>
    <t>Bachelors</t>
  </si>
  <si>
    <t>Associate</t>
  </si>
  <si>
    <t>Diploma</t>
  </si>
  <si>
    <t>Masters</t>
  </si>
  <si>
    <t>Doctoral/Professional</t>
  </si>
  <si>
    <t>Undergraduate</t>
  </si>
  <si>
    <t>Graduate</t>
  </si>
  <si>
    <t xml:space="preserve">Summary </t>
  </si>
  <si>
    <t>Other</t>
  </si>
  <si>
    <t>c</t>
  </si>
  <si>
    <t>Program of study</t>
  </si>
  <si>
    <t>Credential</t>
  </si>
  <si>
    <t>NOTE: Each identified student will be listed only once on this table; (unduplicated)</t>
  </si>
  <si>
    <t>Calculation sheet</t>
  </si>
  <si>
    <t>VETS campuses</t>
  </si>
  <si>
    <t>Austin Peay State University</t>
  </si>
  <si>
    <t>Bryan College</t>
  </si>
  <si>
    <t>Cleveland State Community College</t>
  </si>
  <si>
    <t>Christian Brothers University</t>
  </si>
  <si>
    <t>Columbia State Community College</t>
  </si>
  <si>
    <t>East Tennessee State University</t>
  </si>
  <si>
    <t>Jackson State Community College</t>
  </si>
  <si>
    <t>Lane College</t>
  </si>
  <si>
    <t>Lipscomb University</t>
  </si>
  <si>
    <t>Maryville College</t>
  </si>
  <si>
    <t>Middle Tennessee State University</t>
  </si>
  <si>
    <t>Northeast State Community College</t>
  </si>
  <si>
    <t>Pellissippi State Community College</t>
  </si>
  <si>
    <t>Tennessee State University</t>
  </si>
  <si>
    <t>Tennessee Tech University</t>
  </si>
  <si>
    <t>The University of Memphis</t>
  </si>
  <si>
    <t>The University of Tennessee Chattanooga</t>
  </si>
  <si>
    <t>The University of Tennessee Health Science Center</t>
  </si>
  <si>
    <t>The University of Tennessee Knoxville</t>
  </si>
  <si>
    <t>The University of Tennessee Martin</t>
  </si>
  <si>
    <t>Volunteer State Community College</t>
  </si>
  <si>
    <t>Walters State Community College</t>
  </si>
  <si>
    <t>Step 1:
 Identify your Higher Education Institution:</t>
  </si>
  <si>
    <t>Full-Time</t>
  </si>
  <si>
    <t>Part-Time</t>
  </si>
  <si>
    <t>Category</t>
  </si>
  <si>
    <t>4-Full Time vs. Part Time</t>
  </si>
  <si>
    <t>3-Degree Completion</t>
  </si>
  <si>
    <t>08</t>
  </si>
  <si>
    <t>02</t>
  </si>
  <si>
    <t>01</t>
  </si>
  <si>
    <t>03</t>
  </si>
  <si>
    <t>04</t>
  </si>
  <si>
    <t>05</t>
  </si>
  <si>
    <t>09</t>
  </si>
  <si>
    <t>10</t>
  </si>
  <si>
    <t>11</t>
  </si>
  <si>
    <t>12</t>
  </si>
  <si>
    <t>13</t>
  </si>
  <si>
    <t>14</t>
  </si>
  <si>
    <t>15</t>
  </si>
  <si>
    <t>16</t>
  </si>
  <si>
    <t>22</t>
  </si>
  <si>
    <t>19</t>
  </si>
  <si>
    <t>23</t>
  </si>
  <si>
    <t>24</t>
  </si>
  <si>
    <t>25</t>
  </si>
  <si>
    <t>26</t>
  </si>
  <si>
    <t>27</t>
  </si>
  <si>
    <t>28</t>
  </si>
  <si>
    <t>06</t>
  </si>
  <si>
    <t>07</t>
  </si>
  <si>
    <t>17</t>
  </si>
  <si>
    <t>18</t>
  </si>
  <si>
    <t>20</t>
  </si>
  <si>
    <t>21</t>
  </si>
  <si>
    <t>29</t>
  </si>
  <si>
    <t>30</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</si>
  <si>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</si>
  <si>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</si>
  <si>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</si>
  <si>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</si>
  <si>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</si>
  <si>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</si>
  <si>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</si>
  <si>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</si>
  <si>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</si>
  <si>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</si>
  <si>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</si>
  <si>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</si>
  <si>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</si>
  <si>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</si>
  <si>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</si>
  <si>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</si>
  <si>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</si>
  <si>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</si>
  <si>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</si>
  <si>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</si>
  <si>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</si>
  <si>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</si>
  <si>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</si>
  <si>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</si>
  <si>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</si>
  <si>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</si>
  <si>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</si>
  <si>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</si>
  <si>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</si>
  <si>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31</t>
  </si>
  <si>
    <t>2- Programs of study calculations</t>
  </si>
  <si>
    <t>CIP 1st 2 digits</t>
  </si>
  <si>
    <t>TCAT Certificate</t>
  </si>
  <si>
    <t>Community College Certificate</t>
  </si>
  <si>
    <t>4-year University Certificate</t>
  </si>
  <si>
    <t>UG</t>
  </si>
  <si>
    <t>Veterans</t>
  </si>
  <si>
    <t>Military Dependents</t>
  </si>
  <si>
    <t>Reserve / National Guard</t>
  </si>
  <si>
    <t>Active Duty Service Member</t>
  </si>
  <si>
    <t>Definition</t>
  </si>
  <si>
    <t>Possible Codes</t>
  </si>
  <si>
    <t>The term “veteran” means a person who served in the active military, naval, or air service, and who was discharged or released therefrom under conditions other than dishonorable.</t>
  </si>
  <si>
    <t>Military dependents are the spouse(s), children, and possibly other familial relationship categories of a sponsoring military member for purposes of pay as well as special benefits, privileges and rights.</t>
  </si>
  <si>
    <t>The National Guard is part of the reserve components of the United States Army and the United States Air Force. There are also Reserve components in the Navy, Marine Corps, and Coast Guard. The majority of Reserve / National Guard individuals are in higher education or hold a civilian job full-time while serving part-time as a National Guard member.</t>
  </si>
  <si>
    <t>A person who is active duty is in the military full time. They work for the military full time, may live on a military base, and can be deployed at any time.</t>
  </si>
  <si>
    <t>Reserves; Chapter 1606 (Active Guard/Reserve); Chapter 1607 (REAP - Reserve); ROTC</t>
  </si>
  <si>
    <t>Veteran; Veteran GI Bill; Chapter 30 (Montgomery GI Bill); Chapter 31 (VocRehab); Chapter 32 (Post Vietnam Vet); Chapter 33 (Post 9-11 Vet); Chapter 34 (Vietnam Era); Other Veteran; Veteran No Benefits; VRAP; Section 901</t>
  </si>
  <si>
    <t>Dependent; Dependent Special Code; Other Veteran Dependent; Chapter 33 (Post 9-11 Vet-Transfer); Chapter 35 (DEA); Section 156 (Restored Entitlement Program for Survivors)</t>
  </si>
  <si>
    <t xml:space="preserve">Active Duty; Active Duty GI Bill; Tuition Assistance; In Service; </t>
  </si>
  <si>
    <t>Student Veterans Enrollment by Course load (Spring 2020)</t>
  </si>
  <si>
    <t>Student Veterans Enrollment by Course load (Summer 2020)</t>
  </si>
  <si>
    <t>Student Veterans Enrollment by Course load (Fall 2020)</t>
  </si>
  <si>
    <t>Spring 2020</t>
  </si>
  <si>
    <t>Summer 2020</t>
  </si>
  <si>
    <t>Fall 2020</t>
  </si>
  <si>
    <t>Nashville State Community College</t>
  </si>
  <si>
    <t>Dyersburg State Community College</t>
  </si>
  <si>
    <t>Grad</t>
  </si>
  <si>
    <t>Reserve/National Guard</t>
  </si>
  <si>
    <t>Active Duty</t>
  </si>
  <si>
    <t>Military-Affiliated</t>
  </si>
  <si>
    <t>Veteran No Benefits</t>
  </si>
  <si>
    <t>Unverified</t>
  </si>
  <si>
    <t>Unverified (Unknown Mil Experience)</t>
  </si>
  <si>
    <t>Total Count</t>
  </si>
  <si>
    <t>Countif Undergrad</t>
  </si>
  <si>
    <t>CountifGrad</t>
  </si>
  <si>
    <t>Helpful Definitions and Examples</t>
  </si>
  <si>
    <t>FT-Freshmen</t>
  </si>
  <si>
    <t>Fall</t>
  </si>
  <si>
    <t>Spring</t>
  </si>
  <si>
    <t>TR-Transfer</t>
  </si>
  <si>
    <t>Classification
(Undergraduate)</t>
  </si>
  <si>
    <t>Number of
Student Veterans
(Starting Cohort)</t>
  </si>
  <si>
    <t>Starting 
Semester</t>
  </si>
  <si>
    <t>Starting 
Year</t>
  </si>
  <si>
    <t>Cohort Type
(First-Time ___)</t>
  </si>
  <si>
    <t>Retention (Cohort Retained)</t>
  </si>
  <si>
    <t>Year1</t>
  </si>
  <si>
    <t>Year2</t>
  </si>
  <si>
    <t>Year3</t>
  </si>
  <si>
    <t>Year4</t>
  </si>
  <si>
    <t>Year5</t>
  </si>
  <si>
    <t>Anytime</t>
  </si>
  <si>
    <t>Year6</t>
  </si>
  <si>
    <t>Student Veterans Retention &amp; Graduation Rates</t>
  </si>
  <si>
    <t>Military Dependents Retention &amp; Graduation Rates</t>
  </si>
  <si>
    <t>Using the number of military dependents as a cohort by how the student entered, indicate how many persisted and/or graduated that next year.</t>
  </si>
  <si>
    <t>(First-Time Freshmen and First-Time Transfer Cohorts 2011 - 2021)</t>
  </si>
  <si>
    <r>
      <t xml:space="preserve">Enter the number of </t>
    </r>
    <r>
      <rPr>
        <b/>
        <sz val="11"/>
        <color theme="1"/>
        <rFont val="Open Sans"/>
        <family val="2"/>
      </rPr>
      <t xml:space="preserve">student veterans </t>
    </r>
    <r>
      <rPr>
        <sz val="11"/>
        <color theme="1"/>
        <rFont val="Open Sans"/>
        <family val="2"/>
      </rPr>
      <t xml:space="preserve">awarded a credential 
within the given semester, by award type. </t>
    </r>
    <r>
      <rPr>
        <i/>
        <sz val="11"/>
        <color theme="1"/>
        <rFont val="Open Sans"/>
        <family val="2"/>
      </rPr>
      <t>Do not count dependents.</t>
    </r>
  </si>
  <si>
    <t>Using the number of student veterans as a cohort by how the student entered, indicate how many persisted and/or graduated the following years.</t>
  </si>
  <si>
    <t>Number of Students, by data source/method of determining population (unduplicated)</t>
  </si>
  <si>
    <t>TCAT Dickson/Clarkville Campus</t>
  </si>
  <si>
    <t>Southwest Tennessee Community College</t>
  </si>
  <si>
    <t>Graduation (Student Obtained Associates or Bachelors Degree)*</t>
  </si>
  <si>
    <t xml:space="preserve">*In columns L-Q, Tennessee Colleges of Applied Technology should indicate when the student graduates with a TCAT Diploma and/or a TCAT Certificate. </t>
  </si>
  <si>
    <t>Graduate or
Professional</t>
  </si>
  <si>
    <t>Roane State Community College</t>
  </si>
  <si>
    <t>Motlow State Community College</t>
  </si>
  <si>
    <t>Chattanooga State Community College/TCAT Chattanooga</t>
  </si>
  <si>
    <t>Student Veterans Enrollment by Course load (Summer 2022)</t>
  </si>
  <si>
    <t>Student Veterans Enrollment by Course load (Fall 2022)</t>
  </si>
  <si>
    <t>Student Veterans Enrollment by Course load (Spring 2023)</t>
  </si>
  <si>
    <r>
      <t xml:space="preserve">Enter the number of </t>
    </r>
    <r>
      <rPr>
        <b/>
        <sz val="11"/>
        <color theme="1"/>
        <rFont val="Open Sans"/>
        <family val="2"/>
      </rPr>
      <t xml:space="preserve">military dependents </t>
    </r>
    <r>
      <rPr>
        <sz val="11"/>
        <color theme="1"/>
        <rFont val="Open Sans"/>
        <family val="2"/>
      </rPr>
      <t xml:space="preserve">awarded a credential 
within the given semester, by award type. </t>
    </r>
  </si>
  <si>
    <t>Military Dependents Enrollment by Course load (Summer 2022)</t>
  </si>
  <si>
    <t>Military Dependents Enrollment by Course load (Fall 2022)</t>
  </si>
  <si>
    <t>Military Dependents Enrollment by Course load (Spring 2023)</t>
  </si>
  <si>
    <t>CIP code 
(Federal 6-digit)</t>
  </si>
  <si>
    <t>Student Identification Code</t>
  </si>
  <si>
    <t>Degree 
(Certificate, Associate, 
Bachelor, Master, etc.)</t>
  </si>
  <si>
    <t>TCAT Crossville</t>
  </si>
  <si>
    <t>TCAT McMinnville</t>
  </si>
  <si>
    <t>Military Dependent</t>
  </si>
  <si>
    <t xml:space="preserve"> (Leading Academic Year)</t>
  </si>
  <si>
    <t>Number of Students Enrolled Academic year 2023-24</t>
  </si>
  <si>
    <r>
      <t>Programs of Study Pursued by Students (</t>
    </r>
    <r>
      <rPr>
        <b/>
        <i/>
        <sz val="11"/>
        <color theme="1"/>
        <rFont val="Open Sans"/>
        <family val="2"/>
      </rPr>
      <t>Leading Academic Year 2023-24, Summer 2023 through Spring 2024</t>
    </r>
    <r>
      <rPr>
        <b/>
        <sz val="11"/>
        <color theme="1"/>
        <rFont val="Open Sans"/>
        <family val="2"/>
      </rPr>
      <t xml:space="preserve">)
</t>
    </r>
    <r>
      <rPr>
        <b/>
        <sz val="10"/>
        <color theme="1"/>
        <rFont val="Open Sans"/>
        <family val="2"/>
      </rPr>
      <t xml:space="preserve">(Reference NCES website for federal CIP code list: </t>
    </r>
    <r>
      <rPr>
        <b/>
        <u/>
        <sz val="10"/>
        <color theme="3" tint="0.39994506668294322"/>
        <rFont val="Open Sans"/>
        <family val="2"/>
      </rPr>
      <t>https://nces.ed.gov/ipeds/cipcode/cipdetail.aspx?y=55&amp;cipid=87977</t>
    </r>
    <r>
      <rPr>
        <b/>
        <sz val="10"/>
        <color theme="1"/>
        <rFont val="Open Sans"/>
        <family val="2"/>
      </rPr>
      <t>)</t>
    </r>
    <r>
      <rPr>
        <b/>
        <sz val="11"/>
        <color theme="1"/>
        <rFont val="Open Sans"/>
        <family val="2"/>
      </rPr>
      <t xml:space="preserve">
</t>
    </r>
    <r>
      <rPr>
        <b/>
        <sz val="10"/>
        <color theme="1"/>
        <rFont val="Open Sans"/>
        <family val="2"/>
      </rPr>
      <t xml:space="preserve">Separate out student veterans and military </t>
    </r>
    <r>
      <rPr>
        <b/>
        <i/>
        <sz val="10"/>
        <color theme="1"/>
        <rFont val="Open Sans"/>
        <family val="2"/>
      </rPr>
      <t>dependents</t>
    </r>
    <r>
      <rPr>
        <b/>
        <sz val="10"/>
        <color theme="1"/>
        <rFont val="Open Sans"/>
        <family val="2"/>
      </rPr>
      <t xml:space="preserve">; list the most recent degree(s)/certificate(s) 
pursued in Academic Year year 2023-24; double majors will count as two. </t>
    </r>
  </si>
  <si>
    <t>Institution</t>
  </si>
  <si>
    <r>
      <t>Number of</t>
    </r>
    <r>
      <rPr>
        <b/>
        <i/>
        <sz val="10"/>
        <color theme="1"/>
        <rFont val="Open Sans"/>
        <family val="2"/>
      </rPr>
      <t xml:space="preserve"> 
</t>
    </r>
    <r>
      <rPr>
        <b/>
        <i/>
        <sz val="10"/>
        <color theme="6" tint="-0.499984740745262"/>
        <rFont val="Open Sans"/>
        <family val="2"/>
      </rPr>
      <t>Student Veterans</t>
    </r>
    <r>
      <rPr>
        <b/>
        <i/>
        <sz val="10"/>
        <color theme="1"/>
        <rFont val="Open Sans"/>
        <family val="2"/>
      </rPr>
      <t xml:space="preserve">
</t>
    </r>
    <r>
      <rPr>
        <b/>
        <sz val="10"/>
        <color theme="1"/>
        <rFont val="Open Sans"/>
        <family val="2"/>
      </rPr>
      <t xml:space="preserve"> in Program</t>
    </r>
  </si>
  <si>
    <r>
      <t xml:space="preserve">Number of 
</t>
    </r>
    <r>
      <rPr>
        <b/>
        <i/>
        <sz val="10"/>
        <color theme="3"/>
        <rFont val="Open Sans"/>
        <family val="2"/>
      </rPr>
      <t xml:space="preserve">Military Dependents </t>
    </r>
    <r>
      <rPr>
        <b/>
        <i/>
        <sz val="10"/>
        <color theme="1"/>
        <rFont val="Open Sans"/>
        <family val="2"/>
      </rPr>
      <t xml:space="preserve">
</t>
    </r>
    <r>
      <rPr>
        <b/>
        <sz val="10"/>
        <color theme="1"/>
        <rFont val="Open Sans"/>
        <family val="2"/>
      </rPr>
      <t>in Program</t>
    </r>
  </si>
  <si>
    <r>
      <t xml:space="preserve">Number of </t>
    </r>
    <r>
      <rPr>
        <b/>
        <sz val="11"/>
        <color theme="6" tint="-0.499984740745262"/>
        <rFont val="Open Sans"/>
        <family val="2"/>
      </rPr>
      <t>Student Veterans</t>
    </r>
    <r>
      <rPr>
        <b/>
        <sz val="11"/>
        <color theme="1"/>
        <rFont val="Open Sans"/>
        <family val="2"/>
      </rPr>
      <t xml:space="preserve"> Completing Program of Study
Leading Academic Year 2023 - 2024</t>
    </r>
  </si>
  <si>
    <r>
      <t xml:space="preserve">Number of </t>
    </r>
    <r>
      <rPr>
        <b/>
        <sz val="11"/>
        <color theme="3"/>
        <rFont val="Open Sans"/>
        <family val="2"/>
      </rPr>
      <t>Military Dependents</t>
    </r>
    <r>
      <rPr>
        <b/>
        <sz val="11"/>
        <color theme="1"/>
        <rFont val="Open Sans"/>
        <family val="2"/>
      </rPr>
      <t xml:space="preserve"> Completing Program of Study
Leading Academic Year 2023 - 2024</t>
    </r>
  </si>
  <si>
    <t>Summer 2023</t>
  </si>
  <si>
    <t>Fall 2023</t>
  </si>
  <si>
    <t>Spring 2024</t>
  </si>
  <si>
    <t>NOTE: Track each identified student only once per term for Academic Year 2023-24; use consistent date for end of drop period each term; (unduplicated)</t>
  </si>
  <si>
    <r>
      <t xml:space="preserve">Number of </t>
    </r>
    <r>
      <rPr>
        <b/>
        <sz val="11"/>
        <color theme="3"/>
        <rFont val="Open Sans"/>
        <family val="2"/>
      </rPr>
      <t>Military Dependents</t>
    </r>
    <r>
      <rPr>
        <b/>
        <sz val="11"/>
        <color theme="1"/>
        <rFont val="Open Sans"/>
        <family val="2"/>
      </rPr>
      <t xml:space="preserve"> Enrolled 
Full-Time Versus Part-Time -AY 2023-24
(Leading Academic Year 2023-24)</t>
    </r>
  </si>
  <si>
    <r>
      <t xml:space="preserve">Number of </t>
    </r>
    <r>
      <rPr>
        <b/>
        <sz val="11"/>
        <color theme="6" tint="-0.499984740745262"/>
        <rFont val="Open Sans"/>
        <family val="2"/>
      </rPr>
      <t>Student Veterans</t>
    </r>
    <r>
      <rPr>
        <b/>
        <sz val="11"/>
        <color theme="1"/>
        <rFont val="Open Sans"/>
        <family val="2"/>
      </rPr>
      <t xml:space="preserve"> Enrolled 
Full-Time Versus Part-Time -AY 2023-24
(Leading Academic Year 2023-24)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</si>
</sst>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u/>
      <sz val="11"/>
      <color theme="1"/>
      <name val="Calibri"/>
      <family val="2"/>
      <scheme val="minor"/>
    </font>
    <font>
      <sz val="8"/>
      <name val="Calibri"/>
      <family val="2"/>
      <scheme val="minor"/>
    </font>
    <font>
      <b/>
      <sz val="11"/>
      <color rgb="FFFF0000"/>
      <name val="Calibri"/>
      <family val="2"/>
      <scheme val="minor"/>
    </font>
    <font>
      <sz val="11"/>
      <color theme="1"/>
      <name val="Calibri"/>
      <family val="2"/>
      <scheme val="minor"/>
    </font>
    <font>
      <sz val="11"/>
      <color rgb="FF9C5700"/>
      <name val="Calibri"/>
      <family val="2"/>
      <scheme val="minor"/>
    </font>
    <font>
      <b/>
      <sz val="12"/>
      <color theme="1"/>
      <name val="Calibri"/>
      <family val="2"/>
      <scheme val="minor"/>
    </font>
    <font>
      <b/>
      <sz val="12"/>
      <color rgb="FF9C5700"/>
      <name val="Calibri"/>
      <family val="2"/>
      <scheme val="minor"/>
    </font>
    <font>
      <sz val="10"/>
      <color theme="1"/>
      <name val="Open Sans"/>
      <family val="2"/>
    </font>
    <font>
      <b/>
      <sz val="10"/>
      <color theme="1"/>
      <name val="Open Sans"/>
      <family val="2"/>
    </font>
    <font>
      <b/>
      <sz val="10"/>
      <color rgb="FF000000"/>
      <name val="Open Sans"/>
      <family val="2"/>
    </font>
    <font>
      <sz val="10"/>
      <color rgb="FF000000"/>
      <name val="Open Sans"/>
      <family val="2"/>
    </font>
    <font>
      <sz val="11"/>
      <color theme="1"/>
      <name val="Open Sans"/>
      <family val="2"/>
    </font>
    <font>
      <b/>
      <sz val="11"/>
      <color theme="1"/>
      <name val="Open Sans"/>
      <family val="2"/>
    </font>
    <font>
      <b/>
      <sz val="11"/>
      <name val="Open Sans"/>
      <family val="2"/>
    </font>
    <font>
      <b/>
      <u/>
      <sz val="11"/>
      <color theme="1"/>
      <name val="Open Sans"/>
      <family val="2"/>
    </font>
    <font>
      <b/>
      <u/>
      <sz val="10"/>
      <name val="Open Sans"/>
      <family val="2"/>
    </font>
    <font>
      <i/>
      <sz val="11"/>
      <color theme="1"/>
      <name val="Open Sans"/>
      <family val="2"/>
    </font>
    <font>
      <b/>
      <sz val="15"/>
      <color theme="1"/>
      <name val="Open Sans"/>
      <family val="2"/>
    </font>
    <font>
      <b/>
      <u/>
      <sz val="10"/>
      <color theme="3" tint="0.39994506668294322"/>
      <name val="Open Sans"/>
      <family val="2"/>
    </font>
    <font>
      <b/>
      <i/>
      <sz val="10"/>
      <color theme="1"/>
      <name val="Open Sans"/>
      <family val="2"/>
    </font>
    <font>
      <b/>
      <u/>
      <sz val="10"/>
      <color theme="1"/>
      <name val="Open Sans"/>
      <family val="2"/>
    </font>
    <font>
      <sz val="10"/>
      <color rgb="FF9C5700"/>
      <name val="Open Sans"/>
      <family val="2"/>
    </font>
    <font>
      <b/>
      <i/>
      <sz val="11"/>
      <color theme="1"/>
      <name val="Open Sans"/>
      <family val="2"/>
    </font>
    <font>
      <b/>
      <i/>
      <sz val="10"/>
      <color theme="6" tint="-0.499984740745262"/>
      <name val="Open Sans"/>
      <family val="2"/>
    </font>
    <font>
      <b/>
      <i/>
      <sz val="10"/>
      <color theme="3"/>
      <name val="Open Sans"/>
      <family val="2"/>
    </font>
    <font>
      <b/>
      <sz val="11"/>
      <color theme="6" tint="-0.499984740745262"/>
      <name val="Open Sans"/>
      <family val="2"/>
    </font>
    <font>
      <b/>
      <sz val="11"/>
      <color theme="3"/>
      <name val="Open Sans"/>
      <family val="2"/>
    </font>
  </fonts>
  <fills count="22">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FFEB9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theme="0" tint="-0.49998474074526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theme="4"/>
      </top>
      <bottom style="double">
        <color theme="4"/>
      </bottom>
      <diagonal/>
    </border>
    <border>
      <left style="medium">
        <color indexed="64"/>
      </left>
      <right style="medium">
        <color indexed="64"/>
      </right>
      <top style="thin">
        <color indexed="64"/>
      </top>
      <bottom style="medium">
        <color indexed="64"/>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right/>
      <top/>
      <bottom style="medium">
        <color rgb="FF808080"/>
      </bottom>
      <diagonal/>
    </border>
    <border>
      <left style="medium">
        <color rgb="FF808080"/>
      </left>
      <right style="medium">
        <color theme="0" tint="-0.499984740745262"/>
      </right>
      <top/>
      <bottom style="medium">
        <color rgb="FF808080"/>
      </bottom>
      <diagonal/>
    </border>
    <border>
      <left/>
      <right style="medium">
        <color theme="0" tint="-0.499984740745262"/>
      </right>
      <top style="medium">
        <color rgb="FF808080"/>
      </top>
      <bottom style="medium">
        <color rgb="FF808080"/>
      </bottom>
      <diagonal/>
    </border>
    <border>
      <left/>
      <right style="medium">
        <color theme="0" tint="-0.499984740745262"/>
      </right>
      <top style="medium">
        <color rgb="FF808080"/>
      </top>
      <bottom/>
      <diagonal/>
    </border>
    <border>
      <left/>
      <right style="medium">
        <color theme="0" tint="-0.499984740745262"/>
      </right>
      <top/>
      <bottom style="medium">
        <color rgb="FF808080"/>
      </bottom>
      <diagonal/>
    </border>
    <border>
      <left/>
      <right style="medium">
        <color theme="0" tint="-0.499984740745262"/>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theme="0" tint="-0.499984740745262"/>
      </bottom>
      <diagonal/>
    </border>
    <border>
      <left/>
      <right style="medium">
        <color indexed="64"/>
      </right>
      <top style="medium">
        <color theme="0" tint="-0.499984740745262"/>
      </top>
      <bottom style="medium">
        <color theme="0" tint="-0.499984740745262"/>
      </bottom>
      <diagonal/>
    </border>
    <border>
      <left style="medium">
        <color indexed="64"/>
      </left>
      <right style="medium">
        <color rgb="FF808080"/>
      </right>
      <top/>
      <bottom style="medium">
        <color rgb="FF808080"/>
      </bottom>
      <diagonal/>
    </border>
    <border>
      <left/>
      <right style="medium">
        <color indexed="64"/>
      </right>
      <top/>
      <bottom style="medium">
        <color rgb="FF808080"/>
      </bottom>
      <diagonal/>
    </border>
    <border>
      <left style="medium">
        <color rgb="FF808080"/>
      </left>
      <right style="medium">
        <color indexed="64"/>
      </right>
      <top/>
      <bottom style="medium">
        <color rgb="FF808080"/>
      </bottom>
      <diagonal/>
    </border>
    <border>
      <left/>
      <right style="medium">
        <color indexed="64"/>
      </right>
      <top style="medium">
        <color rgb="FF808080"/>
      </top>
      <bottom/>
      <diagonal/>
    </border>
    <border>
      <left style="medium">
        <color indexed="64"/>
      </left>
      <right style="medium">
        <color rgb="FF808080"/>
      </right>
      <top style="medium">
        <color rgb="FF808080"/>
      </top>
      <bottom style="medium">
        <color rgb="FF808080"/>
      </bottom>
      <diagonal/>
    </border>
    <border>
      <left/>
      <right style="medium">
        <color indexed="64"/>
      </right>
      <top style="medium">
        <color rgb="FF808080"/>
      </top>
      <bottom style="medium">
        <color rgb="FF808080"/>
      </bottom>
      <diagonal/>
    </border>
    <border>
      <left style="medium">
        <color indexed="64"/>
      </left>
      <right style="medium">
        <color rgb="FF808080"/>
      </right>
      <top style="medium">
        <color rgb="FF808080"/>
      </top>
      <bottom style="medium">
        <color indexed="64"/>
      </bottom>
      <diagonal/>
    </border>
    <border>
      <left/>
      <right style="medium">
        <color rgb="FF808080"/>
      </right>
      <top style="medium">
        <color rgb="FF808080"/>
      </top>
      <bottom style="medium">
        <color indexed="64"/>
      </bottom>
      <diagonal/>
    </border>
    <border>
      <left/>
      <right style="medium">
        <color theme="0" tint="-0.499984740745262"/>
      </right>
      <top style="medium">
        <color rgb="FF808080"/>
      </top>
      <bottom style="medium">
        <color indexed="64"/>
      </bottom>
      <diagonal/>
    </border>
    <border>
      <left/>
      <right style="medium">
        <color indexed="64"/>
      </right>
      <top style="medium">
        <color rgb="FF808080"/>
      </top>
      <bottom style="medium">
        <color indexed="64"/>
      </bottom>
      <diagonal/>
    </border>
    <border>
      <left style="medium">
        <color indexed="64"/>
      </left>
      <right/>
      <top style="medium">
        <color theme="0" tint="-0.499984740745262"/>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xf numFmtId="0" fontId="6" fillId="9" borderId="0" applyNumberFormat="0" applyBorder="0" applyAlignment="0" applyProtection="0"/>
    <xf numFmtId="0" fontId="1" fillId="0" borderId="20" applyNumberFormat="0" applyFill="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cellStyleXfs>
  <cellXfs count="243">
    <xf numFmtId="0" fontId="0" fillId="0" borderId="0" xfId="0"/>
    <xf numFmtId="0" fontId="0" fillId="0" borderId="1" xfId="0" applyBorder="1"/>
    <xf numFmtId="0" fontId="1" fillId="0" borderId="1" xfId="0" applyFont="1" applyBorder="1"/>
    <xf numFmtId="0" fontId="0" fillId="0" borderId="0" xfId="0" applyFont="1"/>
    <xf numFmtId="0" fontId="0" fillId="0" borderId="1" xfId="0" applyFont="1" applyBorder="1"/>
    <xf numFmtId="0" fontId="0" fillId="0" borderId="0" xfId="0" applyFont="1" applyBorder="1"/>
    <xf numFmtId="0" fontId="0" fillId="0" borderId="1" xfId="0" applyFill="1" applyBorder="1"/>
    <xf numFmtId="0" fontId="0" fillId="0" borderId="0" xfId="0" applyFont="1" applyBorder="1" applyProtection="1">
      <protection locked="0"/>
    </xf>
    <xf numFmtId="0" fontId="0" fillId="0" borderId="1" xfId="0" applyBorder="1" applyProtection="1">
      <protection locked="0"/>
    </xf>
    <xf numFmtId="0" fontId="0" fillId="0" borderId="1" xfId="0" applyFont="1" applyBorder="1" applyAlignment="1" applyProtection="1">
      <alignment horizontal="center"/>
      <protection locked="0"/>
    </xf>
    <xf numFmtId="49" fontId="1" fillId="4" borderId="6" xfId="0" applyNumberFormat="1" applyFont="1" applyFill="1" applyBorder="1" applyAlignment="1">
      <alignment horizontal="center"/>
    </xf>
    <xf numFmtId="49" fontId="0" fillId="3" borderId="6" xfId="0" applyNumberFormat="1" applyFont="1" applyFill="1" applyBorder="1" applyAlignment="1">
      <alignment horizontal="center"/>
    </xf>
    <xf numFmtId="49" fontId="0" fillId="7" borderId="6" xfId="0" applyNumberFormat="1"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center" vertical="center"/>
    </xf>
    <xf numFmtId="0" fontId="0" fillId="0" borderId="0" xfId="0" applyFont="1" applyBorder="1" applyAlignment="1" applyProtection="1">
      <alignment horizontal="center"/>
      <protection locked="0"/>
    </xf>
    <xf numFmtId="0" fontId="0" fillId="0" borderId="0" xfId="0" applyBorder="1" applyAlignment="1">
      <alignment horizontal="center" vertical="center"/>
    </xf>
    <xf numFmtId="49" fontId="0" fillId="0" borderId="0" xfId="0" applyNumberFormat="1" applyAlignment="1">
      <alignment horizontal="center" vertical="center"/>
    </xf>
    <xf numFmtId="49" fontId="0" fillId="0" borderId="1" xfId="0" applyNumberFormat="1" applyBorder="1" applyAlignment="1">
      <alignment horizontal="center" vertical="center"/>
    </xf>
    <xf numFmtId="0" fontId="1" fillId="2" borderId="7" xfId="0" applyFont="1" applyFill="1" applyBorder="1" applyAlignment="1">
      <alignment horizontal="center" wrapText="1"/>
    </xf>
    <xf numFmtId="0" fontId="1" fillId="2" borderId="9" xfId="0" applyFont="1" applyFill="1" applyBorder="1" applyAlignment="1">
      <alignment horizontal="center" vertical="center" wrapText="1"/>
    </xf>
    <xf numFmtId="0" fontId="0" fillId="0" borderId="0" xfId="0" applyFill="1"/>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0" xfId="0" applyFill="1" applyBorder="1" applyProtection="1">
      <protection locked="0"/>
    </xf>
    <xf numFmtId="49" fontId="0" fillId="0" borderId="0" xfId="0" applyNumberFormat="1" applyFill="1" applyBorder="1" applyAlignment="1">
      <alignment horizontal="center" vertical="center"/>
    </xf>
    <xf numFmtId="0" fontId="4" fillId="8" borderId="3" xfId="0" applyFont="1" applyFill="1" applyBorder="1" applyAlignment="1" applyProtection="1">
      <alignment horizontal="center" wrapText="1"/>
    </xf>
    <xf numFmtId="0" fontId="4" fillId="0" borderId="16" xfId="0" applyFont="1" applyBorder="1" applyAlignment="1">
      <alignment horizontal="center" wrapText="1"/>
    </xf>
    <xf numFmtId="0" fontId="1" fillId="0" borderId="20" xfId="2" applyFill="1" applyAlignment="1" applyProtection="1">
      <alignment horizontal="center" vertical="center"/>
      <protection locked="0"/>
    </xf>
    <xf numFmtId="0" fontId="4" fillId="8" borderId="3" xfId="0" applyFont="1" applyFill="1" applyBorder="1" applyAlignment="1" applyProtection="1">
      <alignment horizontal="center" wrapText="1"/>
      <protection locked="0"/>
    </xf>
    <xf numFmtId="0" fontId="5" fillId="12" borderId="10" xfId="5" applyBorder="1" applyAlignment="1" applyProtection="1">
      <alignment horizontal="center" vertical="center"/>
      <protection locked="0"/>
    </xf>
    <xf numFmtId="0" fontId="5" fillId="11" borderId="5" xfId="4" applyBorder="1" applyAlignment="1" applyProtection="1">
      <alignment horizontal="center" vertical="center"/>
      <protection locked="0"/>
    </xf>
    <xf numFmtId="0" fontId="5" fillId="10" borderId="5" xfId="3" applyBorder="1" applyAlignment="1" applyProtection="1">
      <alignment horizontal="center" vertical="center"/>
      <protection locked="0"/>
    </xf>
    <xf numFmtId="0" fontId="5" fillId="13" borderId="21" xfId="6" applyBorder="1" applyAlignment="1" applyProtection="1">
      <alignment horizontal="center" vertical="center"/>
      <protection locked="0"/>
    </xf>
    <xf numFmtId="0" fontId="6" fillId="9" borderId="0" xfId="1" applyBorder="1" applyAlignment="1" applyProtection="1">
      <alignment horizontal="center" vertical="center"/>
      <protection locked="0"/>
    </xf>
    <xf numFmtId="0" fontId="7" fillId="0" borderId="0" xfId="0" applyFont="1" applyAlignment="1">
      <alignment horizontal="right"/>
    </xf>
    <xf numFmtId="0" fontId="7" fillId="0" borderId="20" xfId="2" applyFont="1" applyAlignment="1">
      <alignment horizontal="right"/>
    </xf>
    <xf numFmtId="0" fontId="8" fillId="0" borderId="0" xfId="1" applyFont="1" applyFill="1" applyAlignment="1">
      <alignment horizontal="right"/>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0" xfId="0" applyFont="1" applyAlignment="1">
      <alignment horizontal="center" vertical="center"/>
    </xf>
    <xf numFmtId="0" fontId="9" fillId="14" borderId="0" xfId="0" applyFont="1" applyFill="1"/>
    <xf numFmtId="0" fontId="9" fillId="14" borderId="24" xfId="0" applyFont="1" applyFill="1" applyBorder="1"/>
    <xf numFmtId="0" fontId="9" fillId="14" borderId="30" xfId="0" applyFont="1" applyFill="1" applyBorder="1"/>
    <xf numFmtId="0" fontId="9" fillId="14" borderId="32" xfId="0" applyFont="1" applyFill="1" applyBorder="1"/>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8" xfId="0" applyFont="1" applyBorder="1" applyAlignment="1">
      <alignment horizontal="center" vertical="center"/>
    </xf>
    <xf numFmtId="0" fontId="12" fillId="14" borderId="27" xfId="0" applyFont="1" applyFill="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14" borderId="0" xfId="0" applyFont="1" applyFill="1" applyBorder="1" applyAlignment="1">
      <alignment horizontal="center" vertical="center"/>
    </xf>
    <xf numFmtId="0" fontId="12" fillId="14" borderId="32" xfId="0" applyFont="1" applyFill="1" applyBorder="1" applyAlignment="1">
      <alignment horizontal="center" vertical="center"/>
    </xf>
    <xf numFmtId="0" fontId="9" fillId="0" borderId="0" xfId="0" applyFont="1" applyFill="1"/>
    <xf numFmtId="0" fontId="10" fillId="0" borderId="39" xfId="0" applyFont="1" applyFill="1" applyBorder="1" applyAlignment="1">
      <alignment vertical="center"/>
    </xf>
    <xf numFmtId="0" fontId="9" fillId="0" borderId="39" xfId="0" applyFont="1" applyFill="1" applyBorder="1"/>
    <xf numFmtId="0" fontId="10" fillId="15" borderId="34" xfId="0" applyFont="1" applyFill="1" applyBorder="1" applyAlignment="1"/>
    <xf numFmtId="0" fontId="10" fillId="15" borderId="35" xfId="0" applyFont="1" applyFill="1" applyBorder="1" applyAlignment="1"/>
    <xf numFmtId="0" fontId="9" fillId="15" borderId="35" xfId="0" applyFont="1" applyFill="1" applyBorder="1"/>
    <xf numFmtId="0" fontId="9" fillId="15" borderId="36" xfId="0" applyFont="1" applyFill="1" applyBorder="1"/>
    <xf numFmtId="0" fontId="10" fillId="15" borderId="37" xfId="0" applyFont="1" applyFill="1" applyBorder="1" applyAlignment="1">
      <alignment vertical="center"/>
    </xf>
    <xf numFmtId="0" fontId="10" fillId="15" borderId="0" xfId="0" applyFont="1" applyFill="1" applyBorder="1" applyAlignment="1">
      <alignment vertical="center"/>
    </xf>
    <xf numFmtId="0" fontId="9" fillId="15" borderId="0" xfId="0" applyFont="1" applyFill="1" applyBorder="1"/>
    <xf numFmtId="0" fontId="9" fillId="15" borderId="32" xfId="0" applyFont="1" applyFill="1" applyBorder="1"/>
    <xf numFmtId="0" fontId="10" fillId="15" borderId="38" xfId="0" applyFont="1" applyFill="1" applyBorder="1" applyAlignment="1">
      <alignment vertical="center"/>
    </xf>
    <xf numFmtId="0" fontId="10" fillId="15" borderId="39" xfId="0" applyFont="1" applyFill="1" applyBorder="1" applyAlignment="1">
      <alignment vertical="center"/>
    </xf>
    <xf numFmtId="0" fontId="9" fillId="15" borderId="39" xfId="0" applyFont="1" applyFill="1" applyBorder="1"/>
    <xf numFmtId="0" fontId="9" fillId="15" borderId="40" xfId="0" applyFont="1" applyFill="1" applyBorder="1"/>
    <xf numFmtId="0" fontId="11" fillId="7" borderId="26" xfId="0" applyFont="1" applyFill="1" applyBorder="1" applyAlignment="1">
      <alignment horizontal="center" vertical="center" wrapText="1"/>
    </xf>
    <xf numFmtId="0" fontId="11" fillId="16" borderId="26" xfId="0" applyFont="1" applyFill="1" applyBorder="1" applyAlignment="1">
      <alignment horizontal="center" vertical="center" wrapText="1"/>
    </xf>
    <xf numFmtId="0" fontId="11" fillId="17" borderId="26" xfId="0" applyFont="1" applyFill="1" applyBorder="1" applyAlignment="1">
      <alignment horizontal="center" vertical="center" wrapText="1"/>
    </xf>
    <xf numFmtId="0" fontId="11" fillId="18" borderId="26"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6" xfId="0" applyFont="1" applyFill="1" applyBorder="1" applyAlignment="1">
      <alignment horizontal="center" vertical="center"/>
    </xf>
    <xf numFmtId="0" fontId="11" fillId="17" borderId="33" xfId="0" applyFont="1" applyFill="1" applyBorder="1" applyAlignment="1">
      <alignment horizontal="center" vertical="center" wrapText="1"/>
    </xf>
    <xf numFmtId="0" fontId="13" fillId="0" borderId="1" xfId="0" applyFont="1" applyBorder="1" applyAlignment="1" applyProtection="1">
      <alignment horizontal="center" vertical="center"/>
      <protection locked="0"/>
    </xf>
    <xf numFmtId="0" fontId="13" fillId="0" borderId="1" xfId="0" applyFont="1" applyBorder="1" applyAlignment="1" applyProtection="1">
      <alignment horizontal="center"/>
      <protection locked="0"/>
    </xf>
    <xf numFmtId="0" fontId="13" fillId="0" borderId="0" xfId="0" applyFont="1" applyFill="1" applyBorder="1" applyAlignment="1" applyProtection="1">
      <alignment vertical="center"/>
      <protection locked="0"/>
    </xf>
    <xf numFmtId="49" fontId="9" fillId="4" borderId="47"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0" borderId="47" xfId="0" applyFont="1" applyBorder="1" applyAlignment="1">
      <alignment vertical="center"/>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14" borderId="45" xfId="0" applyFont="1" applyFill="1" applyBorder="1" applyAlignment="1" applyProtection="1">
      <alignment vertical="center"/>
      <protection locked="0"/>
    </xf>
    <xf numFmtId="0" fontId="9" fillId="14" borderId="44" xfId="0" applyFont="1" applyFill="1" applyBorder="1" applyAlignment="1" applyProtection="1">
      <alignment vertical="center"/>
      <protection locked="0"/>
    </xf>
    <xf numFmtId="0" fontId="9" fillId="14" borderId="46" xfId="0" applyFont="1" applyFill="1" applyBorder="1" applyAlignment="1" applyProtection="1">
      <alignment vertical="center"/>
      <protection locked="0"/>
    </xf>
    <xf numFmtId="0" fontId="9" fillId="0" borderId="0" xfId="0" applyFont="1" applyFill="1" applyBorder="1"/>
    <xf numFmtId="0" fontId="11" fillId="17" borderId="55" xfId="0" applyFont="1" applyFill="1" applyBorder="1" applyAlignment="1">
      <alignment horizontal="center" vertical="center" wrapText="1"/>
    </xf>
    <xf numFmtId="0" fontId="9" fillId="14" borderId="0" xfId="0" applyFont="1" applyFill="1" applyBorder="1"/>
    <xf numFmtId="0" fontId="11" fillId="7" borderId="56" xfId="0" applyFont="1" applyFill="1" applyBorder="1" applyAlignment="1">
      <alignment horizontal="center" vertical="center"/>
    </xf>
    <xf numFmtId="0" fontId="12" fillId="0" borderId="55" xfId="0" applyFont="1" applyBorder="1" applyAlignment="1">
      <alignment horizontal="center" vertical="center"/>
    </xf>
    <xf numFmtId="0" fontId="12" fillId="0" borderId="57" xfId="0" applyFont="1" applyBorder="1" applyAlignment="1">
      <alignment horizontal="center" vertical="center"/>
    </xf>
    <xf numFmtId="0" fontId="9" fillId="14" borderId="51" xfId="0" applyFont="1" applyFill="1" applyBorder="1"/>
    <xf numFmtId="0" fontId="9" fillId="14" borderId="58" xfId="0" applyFont="1" applyFill="1" applyBorder="1"/>
    <xf numFmtId="0" fontId="12" fillId="0" borderId="56"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14" borderId="51" xfId="0" applyFont="1" applyFill="1" applyBorder="1" applyAlignment="1">
      <alignment horizontal="center" vertical="center"/>
    </xf>
    <xf numFmtId="0" fontId="12" fillId="14" borderId="52" xfId="0" applyFont="1" applyFill="1" applyBorder="1" applyAlignment="1">
      <alignment horizontal="center" vertical="center"/>
    </xf>
    <xf numFmtId="0" fontId="9" fillId="14" borderId="52" xfId="0" applyFont="1" applyFill="1" applyBorder="1"/>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9" fillId="14" borderId="14" xfId="0" applyFont="1" applyFill="1" applyBorder="1"/>
    <xf numFmtId="0" fontId="12" fillId="0" borderId="64" xfId="0" applyFont="1" applyBorder="1" applyAlignment="1">
      <alignment horizontal="center" vertical="center"/>
    </xf>
    <xf numFmtId="0" fontId="9" fillId="0" borderId="53" xfId="0" applyFont="1" applyFill="1" applyBorder="1"/>
    <xf numFmtId="0" fontId="10" fillId="0" borderId="65" xfId="0" applyFont="1" applyFill="1" applyBorder="1" applyAlignment="1">
      <alignment vertical="center"/>
    </xf>
    <xf numFmtId="0" fontId="10" fillId="0" borderId="0" xfId="0" applyFont="1" applyFill="1" applyBorder="1" applyAlignment="1">
      <alignment vertical="center"/>
    </xf>
    <xf numFmtId="0" fontId="9" fillId="0" borderId="38" xfId="0" applyFont="1" applyFill="1" applyBorder="1"/>
    <xf numFmtId="0" fontId="9" fillId="0" borderId="40" xfId="0" applyFont="1" applyFill="1" applyBorder="1"/>
    <xf numFmtId="0" fontId="9" fillId="12" borderId="3" xfId="5" applyFont="1" applyBorder="1" applyAlignment="1">
      <alignment horizontal="center" vertical="center"/>
    </xf>
    <xf numFmtId="0" fontId="9" fillId="11" borderId="3" xfId="4" applyFont="1" applyBorder="1" applyAlignment="1">
      <alignment horizontal="center" vertical="center"/>
    </xf>
    <xf numFmtId="0" fontId="9" fillId="10" borderId="3" xfId="3" applyFont="1" applyBorder="1" applyAlignment="1">
      <alignment horizontal="center" vertical="center"/>
    </xf>
    <xf numFmtId="0" fontId="9" fillId="13" borderId="3" xfId="6" applyFont="1" applyBorder="1" applyAlignment="1">
      <alignment horizontal="center" vertical="center"/>
    </xf>
    <xf numFmtId="0" fontId="10" fillId="0" borderId="66" xfId="0" applyFont="1" applyBorder="1"/>
    <xf numFmtId="0" fontId="10" fillId="0" borderId="3" xfId="0" applyFont="1" applyBorder="1" applyProtection="1">
      <protection locked="0"/>
    </xf>
    <xf numFmtId="0" fontId="13" fillId="0" borderId="0" xfId="0" applyFont="1" applyFill="1" applyAlignment="1">
      <alignment vertical="center"/>
    </xf>
    <xf numFmtId="0" fontId="13" fillId="0" borderId="0" xfId="0" applyFont="1" applyFill="1" applyBorder="1" applyAlignment="1">
      <alignment vertical="center"/>
    </xf>
    <xf numFmtId="0" fontId="16" fillId="0" borderId="0" xfId="0" applyFont="1" applyFill="1" applyBorder="1" applyAlignment="1" applyProtection="1">
      <alignment vertical="center"/>
      <protection locked="0"/>
    </xf>
    <xf numFmtId="0" fontId="13" fillId="0" borderId="0" xfId="0" applyFont="1" applyFill="1" applyProtection="1">
      <protection locked="0"/>
    </xf>
    <xf numFmtId="0" fontId="13" fillId="0" borderId="0" xfId="0" applyFont="1" applyFill="1"/>
    <xf numFmtId="0" fontId="13" fillId="0" borderId="0" xfId="0" applyFont="1" applyFill="1" applyAlignment="1" applyProtection="1">
      <alignment vertical="center"/>
      <protection locked="0"/>
    </xf>
    <xf numFmtId="0" fontId="9" fillId="0" borderId="0" xfId="0" applyFont="1" applyFill="1" applyAlignment="1">
      <alignment wrapText="1"/>
    </xf>
    <xf numFmtId="0" fontId="9" fillId="0" borderId="0" xfId="0" applyFont="1" applyFill="1" applyProtection="1">
      <protection locked="0"/>
    </xf>
    <xf numFmtId="0" fontId="10" fillId="15" borderId="43" xfId="0" applyFont="1" applyFill="1" applyBorder="1" applyAlignment="1">
      <alignment vertical="center"/>
    </xf>
    <xf numFmtId="0" fontId="10" fillId="15" borderId="41" xfId="0" applyFont="1" applyFill="1" applyBorder="1" applyAlignment="1">
      <alignment vertical="center"/>
    </xf>
    <xf numFmtId="0" fontId="10" fillId="15" borderId="42" xfId="0" applyFont="1" applyFill="1" applyBorder="1" applyAlignment="1">
      <alignment vertical="center"/>
    </xf>
    <xf numFmtId="0" fontId="22" fillId="8" borderId="7" xfId="0" applyFont="1" applyFill="1" applyBorder="1" applyAlignment="1" applyProtection="1">
      <alignment horizontal="center" vertical="center" wrapText="1"/>
    </xf>
    <xf numFmtId="0" fontId="9" fillId="8" borderId="51" xfId="0" applyFont="1" applyFill="1" applyBorder="1"/>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4" fillId="0" borderId="47" xfId="0" applyFont="1" applyBorder="1" applyAlignment="1">
      <alignment vertical="center"/>
    </xf>
    <xf numFmtId="0" fontId="13" fillId="0" borderId="4" xfId="0" applyFont="1" applyFill="1" applyBorder="1" applyAlignment="1" applyProtection="1">
      <alignment vertical="center"/>
      <protection locked="0"/>
    </xf>
    <xf numFmtId="0" fontId="13" fillId="0" borderId="47" xfId="0" applyFont="1" applyBorder="1" applyAlignment="1">
      <alignment vertical="center"/>
    </xf>
    <xf numFmtId="0" fontId="15" fillId="19" borderId="1" xfId="0" applyFont="1" applyFill="1" applyBorder="1" applyAlignment="1">
      <alignment horizontal="center" vertical="center"/>
    </xf>
    <xf numFmtId="0" fontId="15" fillId="18" borderId="1" xfId="0" applyFont="1" applyFill="1" applyBorder="1" applyAlignment="1">
      <alignment horizontal="center" vertical="center"/>
    </xf>
    <xf numFmtId="0" fontId="14" fillId="6" borderId="4" xfId="0" applyFont="1" applyFill="1" applyBorder="1" applyAlignment="1" applyProtection="1">
      <alignment vertical="center"/>
      <protection locked="0"/>
    </xf>
    <xf numFmtId="0" fontId="13" fillId="0" borderId="1" xfId="0" applyFont="1" applyBorder="1" applyProtection="1">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13" borderId="67" xfId="6" applyFont="1" applyBorder="1" applyProtection="1"/>
    <xf numFmtId="0" fontId="9" fillId="10" borderId="67" xfId="3" applyFont="1" applyBorder="1" applyProtection="1"/>
    <xf numFmtId="0" fontId="9" fillId="11" borderId="17" xfId="4" applyFont="1" applyBorder="1" applyProtection="1"/>
    <xf numFmtId="0" fontId="23" fillId="9" borderId="11" xfId="1" applyFont="1" applyBorder="1"/>
    <xf numFmtId="0" fontId="9" fillId="18" borderId="48" xfId="0" applyFont="1" applyFill="1" applyBorder="1" applyAlignment="1" applyProtection="1">
      <alignment horizontal="center" vertical="center"/>
      <protection locked="0"/>
    </xf>
    <xf numFmtId="0" fontId="9" fillId="16" borderId="48" xfId="0" applyFont="1" applyFill="1" applyBorder="1" applyAlignment="1" applyProtection="1">
      <alignment horizontal="center" vertical="center"/>
      <protection locked="0"/>
    </xf>
    <xf numFmtId="0" fontId="9" fillId="20" borderId="48" xfId="0" applyFont="1" applyFill="1" applyBorder="1" applyAlignment="1" applyProtection="1">
      <alignment horizontal="center" vertical="center"/>
      <protection locked="0"/>
    </xf>
    <xf numFmtId="0" fontId="5" fillId="11" borderId="48" xfId="4" applyBorder="1" applyAlignment="1" applyProtection="1">
      <alignment horizontal="center" vertical="center"/>
      <protection locked="0"/>
    </xf>
    <xf numFmtId="0" fontId="6" fillId="9" borderId="7" xfId="1" applyBorder="1" applyAlignment="1" applyProtection="1">
      <alignment horizontal="center" vertical="center"/>
      <protection locked="0"/>
    </xf>
    <xf numFmtId="0" fontId="9" fillId="12" borderId="68" xfId="5" applyFont="1" applyBorder="1" applyProtection="1"/>
    <xf numFmtId="0" fontId="22" fillId="0" borderId="3" xfId="0" applyFont="1" applyBorder="1" applyAlignment="1" applyProtection="1">
      <alignment horizontal="center" vertical="center"/>
    </xf>
    <xf numFmtId="0" fontId="10" fillId="0" borderId="3" xfId="0" applyFont="1" applyBorder="1" applyAlignment="1" applyProtection="1">
      <alignment horizontal="center"/>
      <protection locked="0"/>
    </xf>
    <xf numFmtId="0" fontId="14" fillId="8" borderId="15"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0" fillId="8" borderId="15" xfId="0" applyFont="1" applyFill="1" applyBorder="1" applyAlignment="1" applyProtection="1">
      <alignment horizontal="center"/>
      <protection locked="0"/>
    </xf>
    <xf numFmtId="0" fontId="10" fillId="8" borderId="14" xfId="0" applyFont="1" applyFill="1" applyBorder="1" applyAlignment="1" applyProtection="1">
      <alignment horizontal="center"/>
      <protection locked="0"/>
    </xf>
    <xf numFmtId="0" fontId="10" fillId="8" borderId="16" xfId="0" applyFont="1" applyFill="1" applyBorder="1" applyAlignment="1" applyProtection="1">
      <alignment horizontal="center"/>
      <protection locked="0"/>
    </xf>
    <xf numFmtId="0" fontId="14" fillId="8" borderId="17" xfId="0" applyFont="1" applyFill="1" applyBorder="1" applyAlignment="1">
      <alignment horizontal="center"/>
    </xf>
    <xf numFmtId="0" fontId="14" fillId="8" borderId="18" xfId="0" applyFont="1" applyFill="1" applyBorder="1" applyAlignment="1">
      <alignment horizontal="center"/>
    </xf>
    <xf numFmtId="0" fontId="14" fillId="8" borderId="19" xfId="0" applyFont="1" applyFill="1" applyBorder="1" applyAlignment="1">
      <alignment horizontal="center"/>
    </xf>
    <xf numFmtId="0" fontId="9" fillId="13" borderId="11" xfId="6" applyFont="1" applyBorder="1" applyAlignment="1" applyProtection="1">
      <alignment horizontal="center" vertical="center" wrapText="1"/>
      <protection locked="0"/>
    </xf>
    <xf numFmtId="0" fontId="9" fillId="13" borderId="12" xfId="6" applyFont="1" applyBorder="1" applyAlignment="1" applyProtection="1">
      <alignment horizontal="center" vertical="center" wrapText="1"/>
      <protection locked="0"/>
    </xf>
    <xf numFmtId="0" fontId="9" fillId="13" borderId="13" xfId="6" applyFont="1" applyBorder="1" applyAlignment="1" applyProtection="1">
      <alignment horizontal="center" vertical="center" wrapText="1"/>
      <protection locked="0"/>
    </xf>
    <xf numFmtId="0" fontId="10" fillId="8" borderId="7"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0" borderId="3" xfId="0" applyFont="1" applyBorder="1" applyAlignment="1">
      <alignment horizontal="center"/>
    </xf>
    <xf numFmtId="0" fontId="9" fillId="12" borderId="3" xfId="5" applyFont="1" applyBorder="1" applyAlignment="1">
      <alignment horizontal="center" vertical="center" wrapText="1"/>
    </xf>
    <xf numFmtId="0" fontId="22" fillId="8" borderId="8" xfId="0" applyFont="1" applyFill="1" applyBorder="1" applyAlignment="1" applyProtection="1">
      <alignment horizontal="center" vertical="center" wrapText="1"/>
    </xf>
    <xf numFmtId="0" fontId="22" fillId="8" borderId="9" xfId="0" applyFont="1" applyFill="1" applyBorder="1" applyAlignment="1" applyProtection="1">
      <alignment horizontal="center" vertical="center" wrapText="1"/>
    </xf>
    <xf numFmtId="0" fontId="9" fillId="18" borderId="49" xfId="0" applyFont="1" applyFill="1" applyBorder="1" applyAlignment="1" applyProtection="1">
      <alignment horizontal="center" vertical="center"/>
      <protection locked="0"/>
    </xf>
    <xf numFmtId="0" fontId="9" fillId="18" borderId="50" xfId="0" applyFont="1" applyFill="1" applyBorder="1" applyAlignment="1" applyProtection="1">
      <alignment horizontal="center" vertical="center"/>
      <protection locked="0"/>
    </xf>
    <xf numFmtId="0" fontId="9" fillId="11" borderId="3" xfId="4" applyFont="1" applyBorder="1" applyAlignment="1">
      <alignment horizontal="center" vertical="center" wrapText="1"/>
    </xf>
    <xf numFmtId="0" fontId="9" fillId="10" borderId="3" xfId="3" applyFont="1" applyBorder="1" applyAlignment="1">
      <alignment horizontal="center" vertical="center" wrapText="1"/>
    </xf>
    <xf numFmtId="0" fontId="9" fillId="13" borderId="3" xfId="6" applyFont="1" applyBorder="1" applyAlignment="1" applyProtection="1">
      <alignment horizontal="center" vertical="center" wrapText="1"/>
      <protection locked="0"/>
    </xf>
    <xf numFmtId="0" fontId="9" fillId="12" borderId="11" xfId="5" applyFont="1" applyBorder="1" applyAlignment="1" applyProtection="1">
      <alignment horizontal="center" vertical="center" wrapText="1"/>
      <protection locked="0"/>
    </xf>
    <xf numFmtId="0" fontId="9" fillId="12" borderId="12" xfId="5" applyFont="1" applyBorder="1" applyAlignment="1" applyProtection="1">
      <alignment horizontal="center" vertical="center" wrapText="1"/>
      <protection locked="0"/>
    </xf>
    <xf numFmtId="0" fontId="9" fillId="12" borderId="13" xfId="5" applyFont="1" applyBorder="1" applyAlignment="1" applyProtection="1">
      <alignment horizontal="center" vertical="center" wrapText="1"/>
      <protection locked="0"/>
    </xf>
    <xf numFmtId="0" fontId="9" fillId="11" borderId="11" xfId="4" applyFont="1" applyBorder="1" applyAlignment="1" applyProtection="1">
      <alignment horizontal="center" vertical="center" wrapText="1"/>
      <protection locked="0"/>
    </xf>
    <xf numFmtId="0" fontId="9" fillId="11" borderId="12" xfId="4" applyFont="1" applyBorder="1" applyAlignment="1" applyProtection="1">
      <alignment horizontal="center" vertical="center" wrapText="1"/>
      <protection locked="0"/>
    </xf>
    <xf numFmtId="0" fontId="9" fillId="11" borderId="13" xfId="4" applyFont="1" applyBorder="1" applyAlignment="1" applyProtection="1">
      <alignment horizontal="center" vertical="center" wrapText="1"/>
      <protection locked="0"/>
    </xf>
    <xf numFmtId="0" fontId="9" fillId="10" borderId="11" xfId="3" applyFont="1" applyBorder="1" applyAlignment="1" applyProtection="1">
      <alignment horizontal="center" vertical="center" wrapText="1"/>
      <protection locked="0"/>
    </xf>
    <xf numFmtId="0" fontId="9" fillId="10" borderId="12" xfId="3" applyFont="1" applyBorder="1" applyAlignment="1" applyProtection="1">
      <alignment horizontal="center" vertical="center" wrapText="1"/>
      <protection locked="0"/>
    </xf>
    <xf numFmtId="0" fontId="9" fillId="10" borderId="13" xfId="3" applyFont="1" applyBorder="1" applyAlignment="1" applyProtection="1">
      <alignment horizontal="center" vertical="center" wrapText="1"/>
      <protection locked="0"/>
    </xf>
    <xf numFmtId="0" fontId="9" fillId="16" borderId="49" xfId="0" applyFont="1" applyFill="1" applyBorder="1" applyAlignment="1" applyProtection="1">
      <alignment horizontal="center" vertical="center"/>
      <protection locked="0"/>
    </xf>
    <xf numFmtId="0" fontId="9" fillId="16" borderId="50" xfId="0" applyFont="1" applyFill="1" applyBorder="1" applyAlignment="1" applyProtection="1">
      <alignment horizontal="center" vertical="center"/>
      <protection locked="0"/>
    </xf>
    <xf numFmtId="0" fontId="6" fillId="9" borderId="8" xfId="1" applyBorder="1" applyAlignment="1" applyProtection="1">
      <alignment horizontal="center" vertical="center"/>
      <protection locked="0"/>
    </xf>
    <xf numFmtId="0" fontId="6" fillId="9" borderId="9" xfId="1" applyBorder="1" applyAlignment="1" applyProtection="1">
      <alignment horizontal="center" vertical="center"/>
      <protection locked="0"/>
    </xf>
    <xf numFmtId="0" fontId="9" fillId="20" borderId="49" xfId="0" applyFont="1" applyFill="1" applyBorder="1" applyAlignment="1" applyProtection="1">
      <alignment horizontal="center" vertical="center"/>
      <protection locked="0"/>
    </xf>
    <xf numFmtId="0" fontId="9" fillId="20" borderId="50" xfId="0" applyFont="1" applyFill="1" applyBorder="1" applyAlignment="1" applyProtection="1">
      <alignment horizontal="center" vertical="center"/>
      <protection locked="0"/>
    </xf>
    <xf numFmtId="0" fontId="5" fillId="11" borderId="49" xfId="4" applyBorder="1" applyAlignment="1" applyProtection="1">
      <alignment horizontal="center" vertical="center"/>
      <protection locked="0"/>
    </xf>
    <xf numFmtId="0" fontId="5" fillId="11" borderId="50" xfId="4" applyBorder="1" applyAlignment="1" applyProtection="1">
      <alignment horizontal="center" vertical="center"/>
      <protection locked="0"/>
    </xf>
    <xf numFmtId="0" fontId="10" fillId="8" borderId="43" xfId="0" applyFont="1" applyFill="1" applyBorder="1" applyAlignment="1">
      <alignment horizontal="center"/>
    </xf>
    <xf numFmtId="0" fontId="10" fillId="8" borderId="41" xfId="0" applyFont="1" applyFill="1" applyBorder="1" applyAlignment="1">
      <alignment horizontal="center"/>
    </xf>
    <xf numFmtId="0" fontId="10" fillId="8" borderId="42" xfId="0" applyFont="1" applyFill="1" applyBorder="1" applyAlignment="1">
      <alignment horizontal="center"/>
    </xf>
    <xf numFmtId="0" fontId="10" fillId="8" borderId="54" xfId="0" applyFont="1" applyFill="1" applyBorder="1" applyAlignment="1">
      <alignment horizontal="center"/>
    </xf>
    <xf numFmtId="0" fontId="14" fillId="8" borderId="17" xfId="0" applyFont="1" applyFill="1" applyBorder="1" applyAlignment="1">
      <alignment horizontal="center" vertical="center" wrapText="1"/>
    </xf>
    <xf numFmtId="0" fontId="14" fillId="8" borderId="18" xfId="0" applyFont="1" applyFill="1" applyBorder="1" applyAlignment="1">
      <alignment horizontal="center" vertical="center" wrapText="1"/>
    </xf>
    <xf numFmtId="0" fontId="14" fillId="8" borderId="19" xfId="0" applyFont="1" applyFill="1" applyBorder="1" applyAlignment="1">
      <alignment horizontal="center" vertical="center" wrapText="1"/>
    </xf>
    <xf numFmtId="0" fontId="17" fillId="8" borderId="15" xfId="0" applyFont="1" applyFill="1" applyBorder="1" applyAlignment="1" applyProtection="1">
      <alignment horizontal="center" vertical="center" wrapText="1"/>
      <protection locked="0"/>
    </xf>
    <xf numFmtId="0" fontId="17" fillId="8" borderId="14" xfId="0" applyFont="1" applyFill="1" applyBorder="1" applyAlignment="1" applyProtection="1">
      <alignment horizontal="center" vertical="center" wrapText="1"/>
      <protection locked="0"/>
    </xf>
    <xf numFmtId="0" fontId="17" fillId="8" borderId="16" xfId="0" applyFont="1" applyFill="1" applyBorder="1" applyAlignment="1" applyProtection="1">
      <alignment horizontal="center" vertical="center" wrapText="1"/>
      <protection locked="0"/>
    </xf>
    <xf numFmtId="0" fontId="10" fillId="8" borderId="47" xfId="0" applyFont="1" applyFill="1" applyBorder="1" applyAlignment="1">
      <alignment horizontal="center" vertical="center"/>
    </xf>
    <xf numFmtId="0" fontId="10" fillId="8" borderId="1" xfId="0" applyFont="1" applyFill="1" applyBorder="1" applyAlignment="1">
      <alignment horizontal="center" vertical="center"/>
    </xf>
    <xf numFmtId="0" fontId="10" fillId="8" borderId="4"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0" xfId="0" applyFont="1" applyFill="1" applyBorder="1" applyAlignment="1">
      <alignment horizontal="center" vertical="center"/>
    </xf>
    <xf numFmtId="0" fontId="0" fillId="7" borderId="1" xfId="0" applyFill="1" applyBorder="1" applyAlignment="1">
      <alignment horizontal="center"/>
    </xf>
    <xf numFmtId="0" fontId="2" fillId="0" borderId="1"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1" fillId="8" borderId="11" xfId="0" applyFont="1" applyFill="1" applyBorder="1" applyAlignment="1">
      <alignment horizontal="center" vertical="center"/>
    </xf>
    <xf numFmtId="0" fontId="1" fillId="8" borderId="12" xfId="0" applyFont="1" applyFill="1" applyBorder="1" applyAlignment="1">
      <alignment horizontal="center" vertical="center"/>
    </xf>
    <xf numFmtId="0" fontId="1" fillId="8" borderId="13" xfId="0" applyFont="1" applyFill="1" applyBorder="1" applyAlignment="1">
      <alignment horizontal="center" vertical="center"/>
    </xf>
    <xf numFmtId="0" fontId="9" fillId="21" borderId="45" xfId="5" applyFont="1" applyFill="1" applyBorder="1" applyProtection="1"/>
    <xf numFmtId="0" fontId="9" fillId="21" borderId="47" xfId="0" applyFont="1" applyFill="1" applyBorder="1" applyAlignment="1" applyProtection="1">
      <alignment horizontal="center" vertical="center"/>
      <protection locked="0"/>
    </xf>
    <xf numFmtId="0" fontId="9" fillId="21" borderId="1" xfId="0" applyFont="1" applyFill="1" applyBorder="1" applyAlignment="1" applyProtection="1">
      <alignment horizontal="center" vertical="center"/>
      <protection locked="0"/>
    </xf>
    <xf numFmtId="0" fontId="9" fillId="21" borderId="4" xfId="0" applyFont="1" applyFill="1" applyBorder="1" applyAlignment="1" applyProtection="1">
      <alignment horizontal="center" vertical="center"/>
      <protection locked="0"/>
    </xf>
    <xf numFmtId="0" fontId="14" fillId="8" borderId="1" xfId="0" applyFont="1" applyFill="1" applyBorder="1" applyAlignment="1" applyProtection="1">
      <alignment horizontal="center" vertical="center" wrapText="1"/>
      <protection locked="0"/>
    </xf>
    <xf numFmtId="0" fontId="13" fillId="0" borderId="0" xfId="0" applyFont="1"/>
    <xf numFmtId="0" fontId="19" fillId="0" borderId="0" xfId="0" applyFont="1" applyAlignment="1" applyProtection="1">
      <alignment horizontal="center" vertical="center" wrapText="1"/>
      <protection locked="0"/>
    </xf>
    <xf numFmtId="0" fontId="14"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5" borderId="46" xfId="0" applyFont="1" applyFill="1" applyBorder="1" applyAlignment="1">
      <alignment horizontal="center" vertical="center" wrapText="1"/>
    </xf>
    <xf numFmtId="0" fontId="13" fillId="0" borderId="1" xfId="0" applyFont="1" applyBorder="1"/>
    <xf numFmtId="0" fontId="13" fillId="0" borderId="1" xfId="0" applyFont="1" applyBorder="1" applyAlignment="1">
      <alignment horizontal="center" vertical="center"/>
    </xf>
    <xf numFmtId="0" fontId="14" fillId="8" borderId="67" xfId="0" applyFont="1" applyFill="1" applyBorder="1" applyAlignment="1">
      <alignment horizontal="center" vertical="center" wrapText="1"/>
    </xf>
    <xf numFmtId="0" fontId="14" fillId="8" borderId="69" xfId="0" applyFont="1" applyFill="1" applyBorder="1" applyAlignment="1">
      <alignment horizontal="center" vertical="center" wrapText="1"/>
    </xf>
    <xf numFmtId="0" fontId="14" fillId="8" borderId="70" xfId="0" applyFont="1" applyFill="1" applyBorder="1" applyAlignment="1">
      <alignment horizontal="center" vertical="center" wrapText="1"/>
    </xf>
    <xf numFmtId="0" fontId="13" fillId="8" borderId="71" xfId="0" applyFont="1" applyFill="1" applyBorder="1" applyAlignment="1" applyProtection="1">
      <alignment horizontal="center" vertical="center" wrapText="1"/>
    </xf>
    <xf numFmtId="0" fontId="13" fillId="8" borderId="72" xfId="0" applyFont="1" applyFill="1" applyBorder="1" applyAlignment="1" applyProtection="1">
      <alignment horizontal="center" vertical="center" wrapText="1"/>
    </xf>
    <xf numFmtId="0" fontId="13" fillId="8" borderId="73" xfId="0" applyFont="1" applyFill="1" applyBorder="1" applyAlignment="1" applyProtection="1">
      <alignment horizontal="center" vertical="center" wrapText="1"/>
    </xf>
    <xf numFmtId="0" fontId="15" fillId="16" borderId="1" xfId="0" applyFont="1" applyFill="1" applyBorder="1" applyAlignment="1">
      <alignment horizontal="center" vertical="center"/>
    </xf>
    <xf numFmtId="0" fontId="15" fillId="5" borderId="1" xfId="0" applyFont="1" applyFill="1" applyBorder="1" applyAlignment="1">
      <alignment horizontal="center" vertical="center"/>
    </xf>
    <xf numFmtId="0" fontId="14" fillId="7" borderId="4" xfId="0" applyFont="1" applyFill="1" applyBorder="1" applyAlignment="1" applyProtection="1">
      <alignment vertical="center"/>
      <protection locked="0"/>
    </xf>
  </cellXfs>
  <cellStyles count="7">
    <cellStyle name="20% - Accent1" xfId="3" builtinId="30"/>
    <cellStyle name="20% - Accent2" xfId="4" builtinId="34"/>
    <cellStyle name="20% - Accent3" xfId="5" builtinId="38"/>
    <cellStyle name="20% - Accent6" xfId="6" builtinId="50"/>
    <cellStyle name="Neutral" xfId="1" builtinId="28"/>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0</xdr:col>
      <xdr:colOff>1842135</xdr:colOff>
      <xdr:row>3</xdr:row>
      <xdr:rowOff>66040</xdr:rowOff>
    </xdr:to>
    <xdr:pic>
      <xdr:nvPicPr>
        <xdr:cNvPr id="3" name="Picture 2">
          <a:extLst>
            <a:ext uri="{FF2B5EF4-FFF2-40B4-BE49-F238E27FC236}">
              <a16:creationId xmlns:a16="http://schemas.microsoft.com/office/drawing/2014/main" id="{3B8968B8-1A6C-FCFC-C60C-59E0F7D39F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 y="428625"/>
          <a:ext cx="1794510" cy="40894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47625</xdr:colOff>
      <xdr:row>3</xdr:row>
      <xdr:rowOff>76200</xdr:rowOff>
    </xdr:from>
    <xdr:to>
      <xdr:col>1</xdr:col>
      <xdr:colOff>6715125</xdr:colOff>
      <xdr:row>89</xdr:row>
      <xdr:rowOff>142875</xdr:rowOff>
    </xdr:to>
    <xdr:sp macro="" textlink="">
      <xdr:nvSpPr>
        <xdr:cNvPr id="4" name="TextBox 3">
          <a:extLst>
            <a:ext uri="{FF2B5EF4-FFF2-40B4-BE49-F238E27FC236}">
              <a16:creationId xmlns:a16="http://schemas.microsoft.com/office/drawing/2014/main" id="{224A3EB4-8A2E-489D-B828-B668CEB12805}"/>
            </a:ext>
          </a:extLst>
        </xdr:cNvPr>
        <xdr:cNvSpPr txBox="1"/>
      </xdr:nvSpPr>
      <xdr:spPr>
        <a:xfrm>
          <a:off x="47625" y="847725"/>
          <a:ext cx="9867900" cy="16449675"/>
        </a:xfrm>
        <a:prstGeom prst="rect">
          <a:avLst/>
        </a:prstGeom>
        <a:solidFill>
          <a:sysClr val="window" lastClr="FFFFFF"/>
        </a:solidFill>
        <a:ln w="9525" cmpd="tri">
          <a:solidFill>
            <a:schemeClr val="tx1">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Background</a:t>
          </a:r>
          <a:r>
            <a:rPr lang="en-US"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en-US" sz="105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This request is reserved for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VETS designated campuses by the Tennessee Higher Education Commission (THEC).  Public Chapter 31 updated the Veteran Education Transition Support (VETS) Act, and among other directives, set criteria for the collection of information for approved VETS Campuses, requiring VETS campuses to submit several data points to THEC. THEC is thankful for</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the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participation of VETS Campuses in completing this request, which fulfills the legislative requirement and helps THEC advocate</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for military-affiliated students and initiatives.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Legislation</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State of Tennessee </a:t>
          </a:r>
          <a:r>
            <a:rPr lang="en-US" sz="1000" b="0" i="0" u="non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TN Code § 49-7-1309 (2020)</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https://law.justia.com/codes/tennessee/2020/title-49/chapter-7/part-13/section-49-7-1309/</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Public Chapter 31. Previously Senate Bill 1232.  </a:t>
          </a: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Requirements:</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On or before July 31, 2017, and on or before July 31 of each subsequent year, any campus meeting the qualification criteria and attaining the VETS campus designation shall provide the following data to THEC: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(1) The number of veterans enrolled at its campus;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(2) The programs of study in which veterans are enrolled;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(3) The completion of degrees or other credentials by veterans; and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(4) A current list of course equivalencies for military education, training, and experience.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 The course equivalencies will be collected separately for all public institutions.</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Instructions for meeting requirements and submitting data</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Complete the data in tabs 1</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- 4</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following the instructions below. THEC is aware that institutions use various means of determining veteran status.  This report is </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designed for</a:t>
          </a:r>
          <a:r>
            <a:rPr lang="en-US" sz="10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institutions to use flexible methods for gathering data</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Institutions</a:t>
          </a:r>
          <a:r>
            <a:rPr lang="en-US" sz="10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should use </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the most accurate method available</a:t>
          </a:r>
          <a:r>
            <a:rPr lang="en-US" sz="10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for </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determining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veterans’ data.</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Do not include personally identifiable information within this </a:t>
          </a:r>
          <a:r>
            <a:rPr lang="en-US"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report</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Institutions should not need to use secure transfer procedures to send this document. Complete all the requirements within this workbook. </a:t>
          </a:r>
          <a:r>
            <a:rPr lang="en-US"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When completed, rename the workbook file with your institution's </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name (Example: </a:t>
          </a:r>
          <a:r>
            <a:rPr lang="en-US"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State University_ 2024 VETS data)</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Email the completed workbook to Gregg Crawford at </a:t>
          </a:r>
          <a:r>
            <a:rPr lang="en-US"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gregg.crawford@tn.gov</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before July 31, 2024</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Please send only one response per institution.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5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Instructions</a:t>
          </a:r>
          <a:endParaRPr lang="en-US" sz="1050"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 1.</a:t>
          </a:r>
          <a:r>
            <a:rPr lang="en-US"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Number of Vets</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Input the number of unduplicated military-connected students </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enrolled at the end of term </a:t>
          </a:r>
          <a:r>
            <a:rPr lang="en-US" sz="10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for each semester </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of a leading academic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year 2023-24 (Summer 2023, Fall 2023, Spring 2024). </a:t>
          </a:r>
          <a:r>
            <a:rPr lang="en-US"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Separate those students by type in the respective rows</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Input how these students are identified: Veterans, </a:t>
          </a:r>
          <a:r>
            <a:rPr lang="en-US"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Veterans No Benefits</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Military Dependent, Reserve/National Guard, or Active Duty</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Definition</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 and examples are provided.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These students are then further identified in the respective columns</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as undergraduate</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or</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graduate.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 2.</a:t>
          </a:r>
          <a:r>
            <a:rPr lang="en-US"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Programs of Study </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this tab, identify by row each program of study that contains at least one student veteran and/or military dependent for the </a:t>
          </a:r>
          <a:r>
            <a:rPr lang="en-US" sz="1100">
              <a:solidFill>
                <a:schemeClr val="dk1"/>
              </a:solidFill>
              <a:effectLst/>
              <a:latin typeface="+mn-lt"/>
              <a:ea typeface="+mn-ea"/>
              <a:cs typeface="+mn-cs"/>
            </a:rPr>
            <a:t>leading academic year 2023-24 (Summer 2023, Fall 2023, Spring 2024).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first column, list the college or university.</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 the second,</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list the degree track in</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which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students are enrolled in. In the third</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column, list the Program of Study, and list the CIP code (federal 6 digit code</a:t>
          </a:r>
          <a:r>
            <a:rPr lang="en-US" sz="1000" b="1">
              <a:solidFill>
                <a:srgbClr val="FF0000"/>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{Civil Engineering </a:t>
          </a:r>
          <a:r>
            <a:rPr lang="en-US" sz="1000" b="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1408</a:t>
          </a:r>
          <a:r>
            <a:rPr lang="en-US"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01</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for that program of study in the fourth</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column. The fifth column will identify the classification for the identified program of study whether it is an undergraduate (UG) or graduate/professional</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(GR)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classification. The sixth column will identify the number of student veterans pursuing that program of study. The seventh </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column will identify the number of military dependents pursuing that program of study.</a:t>
          </a:r>
          <a:endPar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 3.</a:t>
          </a:r>
          <a:r>
            <a:rPr lang="en-US"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Degree Completion</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This tab identifies those student veterans and military dependents that completed a program of study during the </a:t>
          </a:r>
          <a:r>
            <a:rPr lang="en-US" sz="1100">
              <a:solidFill>
                <a:schemeClr val="dk1"/>
              </a:solidFill>
              <a:effectLst/>
              <a:latin typeface="+mn-lt"/>
              <a:ea typeface="+mn-ea"/>
              <a:cs typeface="+mn-cs"/>
            </a:rPr>
            <a:t>leading academic year 2023-24 (Summer 2023, Fall 2023, Spring 2024).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For each term, enter the number of student veterans awarded a credential by degree type. Count</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each credential earned by student veterans or military dependents within this time period. </a:t>
          </a:r>
          <a:r>
            <a:rPr lang="en-US" sz="1000" b="1" i="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t>
          </a:r>
          <a:r>
            <a:rPr lang="en-US" sz="1100" b="1" i="1">
              <a:solidFill>
                <a:schemeClr val="dk1"/>
              </a:solidFill>
              <a:effectLst/>
              <a:latin typeface="+mn-lt"/>
              <a:ea typeface="+mn-ea"/>
              <a:cs typeface="+mn-cs"/>
            </a:rPr>
            <a:t>ables are separate to identify degree completion </a:t>
          </a:r>
          <a:r>
            <a:rPr lang="en-US" sz="1100" b="1" i="1" baseline="0">
              <a:solidFill>
                <a:schemeClr val="dk1"/>
              </a:solidFill>
              <a:effectLst/>
              <a:latin typeface="+mn-lt"/>
              <a:ea typeface="+mn-ea"/>
              <a:cs typeface="+mn-cs"/>
            </a:rPr>
            <a:t>of </a:t>
          </a:r>
          <a:r>
            <a:rPr lang="en-US" sz="1100" b="1" i="1">
              <a:solidFill>
                <a:schemeClr val="dk1"/>
              </a:solidFill>
              <a:effectLst/>
              <a:latin typeface="+mn-lt"/>
              <a:ea typeface="+mn-ea"/>
              <a:cs typeface="+mn-cs"/>
            </a:rPr>
            <a:t>student veterans and military dependents. </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 4.</a:t>
          </a:r>
          <a:r>
            <a:rPr lang="en-US"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Full Time vs. Part Time</a:t>
          </a:r>
          <a:endParaRPr lang="en-US" sz="1000">
            <a:effectLst/>
            <a:latin typeface="Open Sans" panose="020B0606030504020204" pitchFamily="34" charset="0"/>
            <a:ea typeface="Open Sans" panose="020B0606030504020204" pitchFamily="34" charset="0"/>
            <a:cs typeface="Open Sans" panose="020B0606030504020204" pitchFamily="34" charset="0"/>
          </a:endParaRPr>
        </a:p>
        <a:p>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each table for the </a:t>
          </a:r>
          <a:r>
            <a:rPr lang="en-US" sz="1000">
              <a:solidFill>
                <a:srgbClr val="FF0000"/>
              </a:solidFill>
              <a:effectLst/>
              <a:latin typeface="Open Sans" panose="020B0606030504020204" pitchFamily="34" charset="0"/>
              <a:ea typeface="Open Sans" panose="020B0606030504020204" pitchFamily="34" charset="0"/>
              <a:cs typeface="Open Sans" panose="020B0606030504020204" pitchFamily="34" charset="0"/>
            </a:rPr>
            <a:t>three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terms of </a:t>
          </a:r>
          <a:r>
            <a:rPr lang="en-US" sz="1100">
              <a:solidFill>
                <a:schemeClr val="dk1"/>
              </a:solidFill>
              <a:effectLst/>
              <a:latin typeface="+mn-lt"/>
              <a:ea typeface="+mn-ea"/>
              <a:cs typeface="+mn-cs"/>
            </a:rPr>
            <a:t>the leading academic year 2023-24 (Summer 2023, Fall 2023, Spring 2024),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input the number of students that attended part-time (example: 0-11 credit hours), or full-time (example: 12+ credit hours) for undergraduate standard</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terms</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For graduate and other</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programs, u</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 the method of tracking part-time and full-time that is approved for your institution. Track each student’s rate of attendance only one time per term (unduplicated</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Use the same time period for gathering this data</a:t>
          </a:r>
          <a:r>
            <a:rPr lang="en-US" sz="10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(14th day/census). </a:t>
          </a:r>
          <a:r>
            <a:rPr lang="en-US" sz="1000" b="1" i="1"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a:t>
          </a:r>
          <a:r>
            <a:rPr lang="en-US" sz="1000" b="1"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ables are separate </a:t>
          </a:r>
          <a:r>
            <a:rPr lang="en-US" sz="1000" b="1"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to identify enrollment status</a:t>
          </a:r>
          <a:r>
            <a:rPr lang="en-US" sz="1000" b="1" i="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of </a:t>
          </a:r>
          <a:r>
            <a:rPr lang="en-US" sz="1000" b="1"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student veterans and military dependents. </a:t>
          </a:r>
          <a:endParaRPr lang="en-US" sz="1000" b="1">
            <a:effectLst/>
            <a:latin typeface="Open Sans" panose="020B0606030504020204" pitchFamily="34" charset="0"/>
            <a:ea typeface="Open Sans" panose="020B0606030504020204" pitchFamily="34" charset="0"/>
            <a:cs typeface="Open Sans" panose="020B0606030504020204" pitchFamily="34" charset="0"/>
          </a:endParaRP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5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Definitions</a:t>
          </a:r>
          <a:endParaRPr lang="en-US" sz="1050"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Student Veterans (for purposes of this reporting):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any current or former member of the United States Armed</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Services (Air Force, Army, Navy, Marine Corps, Coast Guard, or Space Force), the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National Guard, or Reserve who is enrolled as a full- or part-time student at a postsecondary institution. </a:t>
          </a:r>
          <a:r>
            <a:rPr lang="en-US"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Does not include students that are military dependents. </a:t>
          </a: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Military Dependents: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any student attending a postsecondary </a:t>
          </a:r>
          <a:r>
            <a:rPr lang="en-US"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institution</a:t>
          </a:r>
          <a:r>
            <a:rPr lang="en-US" sz="10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who is a qualified </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spouse, child, stepchild, or parent of a veteran or service-member. Generally, these students are tracked using U.S. Department of Veterans Affairs (DVA) or U.S. Department of Defense (DoD) educational benefits. Use of these benefits is not a requirement to fit this definition. </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Military-Connected</a:t>
          </a:r>
          <a:r>
            <a:rPr lang="en-US" sz="10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Students</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any student</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that</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may or may not currently or previously have used VA education benefits such as GI Bill® to attend higher education. These students have identified through methods such as the admissions or FAFSA application, submitted a DD-214, have used Federal Military Tuition Assistance, or any other method to identify to the institution that they are a military service-member, veteran, or </a:t>
          </a:r>
          <a:r>
            <a:rPr lang="en-US"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dependent</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GI Bill® Benefit: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Includes the following VA education and training programs:  Post 9/11 GI Bill, Montgomery GI Bill- (Chapter 30, 1606, 1607) Vocational Rehabilitation and Employment (Chapter 31), and Survivors and Dependents Educational Assistance Program (DEA/Chapter 35). </a:t>
          </a:r>
          <a:r>
            <a:rPr lang="en-US"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GI Bill® is a registered trademark of the U.S. Department of Veterans Affairs (VA). More information about education benefits offered by VA is available at the official U.S. government Web site at </a:t>
          </a:r>
          <a:r>
            <a:rPr lang="en-US"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https://www.benefits.va.gov/gibill.</a:t>
          </a:r>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Undergraduate</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 student enrolled in a bachelor's degree program, an associate's degree program, a certificate program, or a vocational or technical program.</a:t>
          </a:r>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Graduate: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 student who is taking courses at the post baccalaureate level.</a:t>
          </a: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Course load: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number of earned hours at the end of the term.</a:t>
          </a:r>
        </a:p>
        <a:p>
          <a:endPar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en-US"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CIP Code: </a:t>
          </a:r>
          <a:r>
            <a:rPr lang="en-US"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Classification of Instructional Programs is a standardized method of reporting instructional programs.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view="pageBreakPreview" topLeftCell="A59" zoomScaleNormal="100" zoomScaleSheetLayoutView="100" workbookViewId="0">
      <selection activeCell="F76" sqref="F76"/>
    </sheetView>
  </sheetViews>
  <sheetFormatPr defaultRowHeight="15" x14ac:dyDescent="0.25"/>
  <cols>
    <col min="1" max="1" width="48" customWidth="1"/>
    <col min="2" max="2" width="101.42578125" customWidth="1"/>
  </cols>
  <sheetData>
    <row r="1" spans="1:2" ht="30.75" thickBot="1" x14ac:dyDescent="0.3">
      <c r="A1" s="21" t="s">
        <v>37</v>
      </c>
      <c r="B1" s="22" t="s">
        <v>14</v>
      </c>
    </row>
    <row r="20" spans="10:10" x14ac:dyDescent="0.25">
      <c r="J20" t="s">
        <v>9</v>
      </c>
    </row>
  </sheetData>
  <printOptions horizontalCentered="1"/>
  <pageMargins left="0.2" right="0.2" top="0.75" bottom="0.75" header="0.3" footer="0.3"/>
  <pageSetup scale="65" orientation="portrait" horizontalDpi="1200" verticalDpi="1200" r:id="rId1"/>
  <colBreaks count="1" manualBreakCount="1">
    <brk id="2" max="70"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'Calculation sheet-do not touch'!$T$1:$T$30</xm:f>
          </x14:formula1>
          <xm:sqref>B1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40"/>
  <sheetViews>
    <sheetView tabSelected="1" zoomScaleNormal="100" zoomScaleSheetLayoutView="100" workbookViewId="0">
      <selection activeCell="I15" sqref="I15"/>
    </sheetView>
  </sheetViews>
  <sheetFormatPr defaultRowHeight="15" x14ac:dyDescent="0.3"/>
  <cols>
    <col min="1" max="1" width="52.7109375" style="57" bestFit="1" customWidth="1"/>
    <col min="2" max="2" width="21.7109375" style="57" customWidth="1"/>
    <col min="3" max="4" width="11.7109375" style="57" customWidth="1"/>
    <col min="5" max="5" width="15.5703125" style="57" customWidth="1"/>
    <col min="6" max="6" width="25" style="57" bestFit="1" customWidth="1"/>
    <col min="7" max="9" width="14.7109375" style="57" customWidth="1"/>
    <col min="10" max="10" width="14" style="57" customWidth="1"/>
    <col min="11" max="11" width="18.28515625" style="57" customWidth="1"/>
    <col min="12" max="12" width="29" style="57" customWidth="1"/>
    <col min="13" max="16384" width="9.140625" style="57"/>
  </cols>
  <sheetData>
    <row r="1" spans="1:15" ht="16.5" x14ac:dyDescent="0.3">
      <c r="A1" s="163" t="s">
        <v>188</v>
      </c>
      <c r="B1" s="164"/>
      <c r="C1" s="164"/>
      <c r="D1" s="165"/>
    </row>
    <row r="2" spans="1:15" ht="17.25" thickBot="1" x14ac:dyDescent="0.35">
      <c r="A2" s="157" t="s">
        <v>187</v>
      </c>
      <c r="B2" s="158"/>
      <c r="C2" s="158"/>
      <c r="D2" s="159"/>
    </row>
    <row r="3" spans="1:15" s="127" customFormat="1" ht="45.75" customHeight="1" thickBot="1" x14ac:dyDescent="0.35">
      <c r="A3" s="133"/>
      <c r="B3" s="169" t="s">
        <v>165</v>
      </c>
      <c r="C3" s="170"/>
      <c r="D3" s="171"/>
    </row>
    <row r="4" spans="1:15" ht="30.75" customHeight="1" thickBot="1" x14ac:dyDescent="0.35">
      <c r="A4" s="155" t="s">
        <v>182</v>
      </c>
      <c r="B4" s="132" t="s">
        <v>5</v>
      </c>
      <c r="C4" s="174" t="s">
        <v>170</v>
      </c>
      <c r="D4" s="175"/>
    </row>
    <row r="5" spans="1:15" x14ac:dyDescent="0.3">
      <c r="A5" s="154" t="s">
        <v>109</v>
      </c>
      <c r="B5" s="149"/>
      <c r="C5" s="176"/>
      <c r="D5" s="177"/>
    </row>
    <row r="6" spans="1:15" ht="15.75" thickBot="1" x14ac:dyDescent="0.35">
      <c r="A6" s="221" t="s">
        <v>135</v>
      </c>
      <c r="B6" s="222"/>
      <c r="C6" s="223"/>
      <c r="D6" s="224"/>
    </row>
    <row r="7" spans="1:15" ht="15.75" thickBot="1" x14ac:dyDescent="0.35">
      <c r="A7" s="146" t="s">
        <v>111</v>
      </c>
      <c r="B7" s="150"/>
      <c r="C7" s="190"/>
      <c r="D7" s="191"/>
    </row>
    <row r="8" spans="1:15" ht="15.75" thickBot="1" x14ac:dyDescent="0.35">
      <c r="A8" s="145" t="s">
        <v>133</v>
      </c>
      <c r="B8" s="151"/>
      <c r="C8" s="194"/>
      <c r="D8" s="195"/>
    </row>
    <row r="9" spans="1:15" ht="15.75" thickBot="1" x14ac:dyDescent="0.35">
      <c r="A9" s="147" t="s">
        <v>186</v>
      </c>
      <c r="B9" s="152"/>
      <c r="C9" s="196"/>
      <c r="D9" s="197"/>
    </row>
    <row r="10" spans="1:15" ht="15.75" thickBot="1" x14ac:dyDescent="0.35">
      <c r="A10" s="148" t="s">
        <v>137</v>
      </c>
      <c r="B10" s="153"/>
      <c r="C10" s="192"/>
      <c r="D10" s="193"/>
      <c r="E10" s="128"/>
      <c r="F10" s="128"/>
      <c r="G10" s="128"/>
      <c r="H10" s="128"/>
      <c r="L10" s="128"/>
      <c r="M10" s="128"/>
      <c r="N10" s="128"/>
    </row>
    <row r="11" spans="1:15" ht="15.75" thickBot="1" x14ac:dyDescent="0.35">
      <c r="A11" s="160" t="s">
        <v>12</v>
      </c>
      <c r="B11" s="161"/>
      <c r="C11" s="161"/>
      <c r="D11" s="162"/>
      <c r="E11" s="128"/>
      <c r="J11" s="128"/>
      <c r="K11" s="128"/>
      <c r="L11" s="128"/>
      <c r="M11" s="128"/>
      <c r="N11" s="128"/>
      <c r="O11" s="128"/>
    </row>
    <row r="12" spans="1:15" ht="15.75" thickBot="1" x14ac:dyDescent="0.35">
      <c r="A12" s="128"/>
      <c r="B12" s="128"/>
      <c r="C12" s="128"/>
      <c r="D12" s="128"/>
      <c r="E12" s="128"/>
      <c r="H12" s="128"/>
      <c r="I12" s="128"/>
      <c r="J12" s="128"/>
      <c r="K12" s="128"/>
      <c r="L12" s="128"/>
      <c r="M12" s="128"/>
      <c r="N12" s="128"/>
    </row>
    <row r="13" spans="1:15" ht="15.75" thickBot="1" x14ac:dyDescent="0.35">
      <c r="A13" s="120" t="s">
        <v>141</v>
      </c>
      <c r="B13" s="128"/>
      <c r="C13" s="128"/>
      <c r="D13" s="128"/>
      <c r="H13" s="128"/>
      <c r="I13" s="128"/>
      <c r="J13" s="128"/>
      <c r="K13" s="128"/>
      <c r="L13" s="128"/>
      <c r="M13" s="128"/>
      <c r="N13" s="128"/>
    </row>
    <row r="14" spans="1:15" x14ac:dyDescent="0.3">
      <c r="A14" s="119" t="s">
        <v>40</v>
      </c>
      <c r="B14" s="172" t="s">
        <v>113</v>
      </c>
      <c r="C14" s="172"/>
      <c r="D14" s="172"/>
      <c r="E14" s="156" t="s">
        <v>114</v>
      </c>
      <c r="F14" s="156"/>
      <c r="G14" s="156"/>
      <c r="H14" s="128"/>
      <c r="I14" s="128"/>
      <c r="J14" s="128"/>
      <c r="K14" s="128"/>
      <c r="L14" s="128"/>
      <c r="M14" s="128"/>
      <c r="N14" s="128"/>
    </row>
    <row r="15" spans="1:15" ht="80.099999999999994" customHeight="1" thickBot="1" x14ac:dyDescent="0.35">
      <c r="A15" s="115" t="s">
        <v>109</v>
      </c>
      <c r="B15" s="173" t="s">
        <v>115</v>
      </c>
      <c r="C15" s="173"/>
      <c r="D15" s="173"/>
      <c r="E15" s="181" t="s">
        <v>120</v>
      </c>
      <c r="F15" s="182"/>
      <c r="G15" s="183"/>
      <c r="H15" s="128"/>
      <c r="I15" s="128"/>
      <c r="J15" s="128"/>
      <c r="K15" s="128"/>
      <c r="L15" s="128"/>
      <c r="M15" s="128"/>
      <c r="N15" s="128"/>
    </row>
    <row r="16" spans="1:15" ht="117" customHeight="1" thickBot="1" x14ac:dyDescent="0.35">
      <c r="A16" s="117" t="s">
        <v>111</v>
      </c>
      <c r="B16" s="179" t="s">
        <v>117</v>
      </c>
      <c r="C16" s="179"/>
      <c r="D16" s="179"/>
      <c r="E16" s="187" t="s">
        <v>119</v>
      </c>
      <c r="F16" s="188"/>
      <c r="G16" s="189"/>
      <c r="H16" s="128"/>
      <c r="I16" s="128"/>
      <c r="J16" s="128"/>
      <c r="K16" s="128"/>
      <c r="L16" s="128"/>
      <c r="M16" s="128"/>
      <c r="N16" s="128"/>
    </row>
    <row r="17" spans="1:15" ht="80.099999999999994" customHeight="1" thickBot="1" x14ac:dyDescent="0.35">
      <c r="A17" s="118" t="s">
        <v>112</v>
      </c>
      <c r="B17" s="180" t="s">
        <v>118</v>
      </c>
      <c r="C17" s="180"/>
      <c r="D17" s="180"/>
      <c r="E17" s="166" t="s">
        <v>122</v>
      </c>
      <c r="F17" s="167"/>
      <c r="G17" s="168"/>
      <c r="H17" s="128"/>
      <c r="I17" s="128"/>
      <c r="J17" s="128"/>
      <c r="K17" s="128"/>
      <c r="L17" s="128"/>
      <c r="M17" s="128"/>
      <c r="N17" s="128"/>
    </row>
    <row r="18" spans="1:15" ht="89.25" customHeight="1" thickBot="1" x14ac:dyDescent="0.35">
      <c r="A18" s="116" t="s">
        <v>110</v>
      </c>
      <c r="B18" s="178" t="s">
        <v>116</v>
      </c>
      <c r="C18" s="178"/>
      <c r="D18" s="178"/>
      <c r="E18" s="184" t="s">
        <v>121</v>
      </c>
      <c r="F18" s="185"/>
      <c r="G18" s="186"/>
      <c r="H18" s="128"/>
      <c r="I18" s="128"/>
      <c r="J18" s="128"/>
      <c r="K18" s="128"/>
      <c r="L18" s="128"/>
      <c r="M18" s="128"/>
      <c r="N18" s="128"/>
    </row>
    <row r="19" spans="1:15" x14ac:dyDescent="0.3">
      <c r="A19" s="128"/>
      <c r="B19" s="128"/>
      <c r="C19" s="128"/>
      <c r="D19" s="128"/>
      <c r="E19" s="128"/>
      <c r="F19" s="128"/>
      <c r="G19" s="128"/>
      <c r="H19" s="128"/>
      <c r="I19" s="128"/>
      <c r="J19" s="128"/>
      <c r="K19" s="128"/>
      <c r="L19" s="128"/>
      <c r="M19" s="128"/>
      <c r="N19" s="128"/>
    </row>
    <row r="20" spans="1:15" x14ac:dyDescent="0.3">
      <c r="A20" s="128"/>
      <c r="B20" s="128"/>
      <c r="C20" s="128"/>
      <c r="D20" s="128"/>
      <c r="E20" s="128"/>
      <c r="F20" s="128"/>
      <c r="G20" s="128"/>
      <c r="H20" s="128"/>
      <c r="I20" s="128"/>
      <c r="J20" s="128"/>
      <c r="K20" s="128"/>
      <c r="L20" s="128"/>
      <c r="M20" s="128"/>
      <c r="N20" s="128"/>
      <c r="O20" s="128"/>
    </row>
    <row r="21" spans="1:15" x14ac:dyDescent="0.3">
      <c r="A21" s="128"/>
      <c r="B21" s="128"/>
      <c r="C21" s="128"/>
      <c r="D21" s="128"/>
      <c r="E21" s="128"/>
      <c r="F21" s="128"/>
      <c r="G21" s="128"/>
      <c r="H21" s="128"/>
      <c r="I21" s="128"/>
      <c r="J21" s="128"/>
      <c r="K21" s="128"/>
      <c r="L21" s="128"/>
      <c r="M21" s="128"/>
      <c r="N21" s="128"/>
      <c r="O21" s="128"/>
    </row>
    <row r="22" spans="1:15" x14ac:dyDescent="0.3">
      <c r="A22" s="128"/>
      <c r="B22" s="128"/>
      <c r="C22" s="128"/>
      <c r="D22" s="128"/>
      <c r="E22" s="128"/>
      <c r="F22" s="128"/>
      <c r="G22" s="128"/>
      <c r="H22" s="128"/>
      <c r="I22" s="128"/>
      <c r="J22" s="128"/>
      <c r="K22" s="128"/>
      <c r="L22" s="128"/>
      <c r="M22" s="128"/>
      <c r="N22" s="128"/>
      <c r="O22" s="128"/>
    </row>
    <row r="23" spans="1:15" x14ac:dyDescent="0.3">
      <c r="A23" s="128"/>
      <c r="B23" s="128"/>
      <c r="C23" s="128"/>
      <c r="D23" s="128"/>
      <c r="E23" s="128"/>
      <c r="F23" s="128"/>
      <c r="G23" s="128"/>
      <c r="H23" s="128"/>
      <c r="I23" s="128"/>
      <c r="J23" s="128"/>
      <c r="K23" s="128"/>
      <c r="L23" s="128"/>
      <c r="M23" s="128"/>
      <c r="N23" s="128"/>
      <c r="O23" s="128"/>
    </row>
    <row r="24" spans="1:15" x14ac:dyDescent="0.3">
      <c r="A24" s="128"/>
      <c r="B24" s="128"/>
      <c r="C24" s="128"/>
      <c r="D24" s="128"/>
      <c r="E24" s="128"/>
      <c r="F24" s="128"/>
      <c r="G24" s="128"/>
      <c r="H24" s="128"/>
      <c r="I24" s="128"/>
      <c r="J24" s="128"/>
      <c r="K24" s="128"/>
      <c r="L24" s="128"/>
      <c r="M24" s="128"/>
      <c r="N24" s="128"/>
      <c r="O24" s="128"/>
    </row>
    <row r="25" spans="1:15" x14ac:dyDescent="0.3">
      <c r="A25" s="128"/>
      <c r="B25" s="128"/>
      <c r="C25" s="128"/>
      <c r="D25" s="128"/>
      <c r="E25" s="128"/>
      <c r="F25" s="128"/>
      <c r="G25" s="128"/>
      <c r="H25" s="128"/>
      <c r="I25" s="128"/>
      <c r="J25" s="128"/>
      <c r="K25" s="128"/>
      <c r="L25" s="128"/>
      <c r="M25" s="128"/>
      <c r="N25" s="128"/>
      <c r="O25" s="128"/>
    </row>
    <row r="26" spans="1:15" x14ac:dyDescent="0.3">
      <c r="A26" s="128"/>
      <c r="B26" s="128"/>
      <c r="C26" s="128"/>
      <c r="D26" s="128"/>
      <c r="E26" s="128"/>
      <c r="F26" s="128"/>
      <c r="G26" s="128"/>
      <c r="H26" s="128"/>
      <c r="I26" s="128"/>
      <c r="J26" s="128"/>
      <c r="K26" s="128"/>
      <c r="L26" s="128"/>
      <c r="M26" s="128"/>
      <c r="N26" s="128"/>
      <c r="O26" s="128"/>
    </row>
    <row r="27" spans="1:15" x14ac:dyDescent="0.3">
      <c r="A27" s="128"/>
      <c r="B27" s="128"/>
      <c r="C27" s="128"/>
      <c r="D27" s="128"/>
      <c r="E27" s="128"/>
      <c r="F27" s="128"/>
      <c r="G27" s="128"/>
      <c r="H27" s="128"/>
      <c r="I27" s="128"/>
      <c r="J27" s="128"/>
      <c r="K27" s="128"/>
      <c r="L27" s="128"/>
      <c r="M27" s="128"/>
      <c r="N27" s="128"/>
      <c r="O27" s="128"/>
    </row>
    <row r="28" spans="1:15" x14ac:dyDescent="0.3">
      <c r="A28" s="128"/>
      <c r="B28" s="128"/>
      <c r="C28" s="128"/>
      <c r="D28" s="128"/>
      <c r="E28" s="128"/>
      <c r="F28" s="128"/>
      <c r="G28" s="128"/>
      <c r="H28" s="128"/>
      <c r="I28" s="128"/>
      <c r="J28" s="128"/>
      <c r="K28" s="128"/>
      <c r="L28" s="128"/>
      <c r="M28" s="128"/>
      <c r="N28" s="128"/>
      <c r="O28" s="128"/>
    </row>
    <row r="29" spans="1:15" x14ac:dyDescent="0.3">
      <c r="A29" s="128"/>
      <c r="B29" s="128"/>
      <c r="C29" s="128"/>
      <c r="D29" s="128"/>
      <c r="E29" s="128"/>
      <c r="F29" s="128"/>
      <c r="G29" s="128"/>
      <c r="H29" s="128"/>
      <c r="I29" s="128"/>
      <c r="J29" s="128"/>
      <c r="K29" s="128"/>
      <c r="L29" s="128"/>
      <c r="M29" s="128"/>
      <c r="N29" s="128"/>
      <c r="O29" s="128"/>
    </row>
    <row r="30" spans="1:15" x14ac:dyDescent="0.3">
      <c r="A30" s="128"/>
      <c r="B30" s="128"/>
      <c r="C30" s="128"/>
      <c r="D30" s="128"/>
      <c r="E30" s="128"/>
      <c r="F30" s="128"/>
      <c r="G30" s="128"/>
      <c r="H30" s="128"/>
      <c r="I30" s="128"/>
      <c r="J30" s="128"/>
      <c r="K30" s="128"/>
      <c r="L30" s="128"/>
      <c r="M30" s="128"/>
      <c r="N30" s="128"/>
      <c r="O30" s="128"/>
    </row>
    <row r="31" spans="1:15" x14ac:dyDescent="0.3">
      <c r="A31" s="128"/>
      <c r="B31" s="128"/>
      <c r="C31" s="128"/>
      <c r="D31" s="128"/>
      <c r="E31" s="128"/>
      <c r="F31" s="128"/>
      <c r="G31" s="128"/>
      <c r="H31" s="128"/>
      <c r="I31" s="128"/>
      <c r="J31" s="128"/>
      <c r="K31" s="128"/>
      <c r="L31" s="128"/>
      <c r="M31" s="128"/>
      <c r="N31" s="128"/>
      <c r="O31" s="128"/>
    </row>
    <row r="32" spans="1:15" x14ac:dyDescent="0.3">
      <c r="A32" s="128"/>
      <c r="B32" s="128"/>
      <c r="C32" s="128"/>
      <c r="D32" s="128"/>
      <c r="E32" s="128"/>
      <c r="F32" s="128"/>
      <c r="G32" s="128"/>
      <c r="H32" s="128"/>
      <c r="I32" s="128"/>
      <c r="J32" s="128"/>
      <c r="K32" s="128"/>
      <c r="L32" s="128"/>
      <c r="M32" s="128"/>
      <c r="N32" s="128"/>
      <c r="O32" s="128"/>
    </row>
    <row r="33" spans="1:15" x14ac:dyDescent="0.3">
      <c r="A33" s="128"/>
      <c r="B33" s="128"/>
      <c r="C33" s="128"/>
      <c r="D33" s="128"/>
      <c r="E33" s="128"/>
      <c r="F33" s="128"/>
      <c r="G33" s="128"/>
      <c r="H33" s="128"/>
      <c r="I33" s="128"/>
      <c r="J33" s="128"/>
      <c r="K33" s="128"/>
      <c r="L33" s="128"/>
      <c r="M33" s="128"/>
      <c r="N33" s="128"/>
      <c r="O33" s="128"/>
    </row>
    <row r="34" spans="1:15" x14ac:dyDescent="0.3">
      <c r="A34" s="128"/>
      <c r="B34" s="128"/>
      <c r="C34" s="128"/>
      <c r="D34" s="128"/>
      <c r="E34" s="128"/>
      <c r="F34" s="128"/>
      <c r="G34" s="128"/>
      <c r="H34" s="128"/>
      <c r="I34" s="128"/>
      <c r="J34" s="128"/>
      <c r="K34" s="128"/>
      <c r="L34" s="128"/>
      <c r="M34" s="128"/>
      <c r="N34" s="128"/>
      <c r="O34" s="128"/>
    </row>
    <row r="35" spans="1:15" x14ac:dyDescent="0.3">
      <c r="A35" s="128"/>
      <c r="B35" s="128"/>
      <c r="C35" s="128"/>
      <c r="D35" s="128"/>
      <c r="E35" s="128"/>
      <c r="F35" s="128"/>
      <c r="G35" s="128"/>
      <c r="H35" s="128"/>
      <c r="I35" s="128"/>
      <c r="J35" s="128"/>
      <c r="K35" s="128"/>
      <c r="L35" s="128"/>
      <c r="M35" s="128"/>
      <c r="N35" s="128"/>
      <c r="O35" s="128"/>
    </row>
    <row r="36" spans="1:15" x14ac:dyDescent="0.3">
      <c r="A36" s="128"/>
      <c r="B36" s="128"/>
      <c r="C36" s="128"/>
      <c r="D36" s="128"/>
      <c r="E36" s="128"/>
      <c r="F36" s="128"/>
      <c r="G36" s="128"/>
      <c r="H36" s="128"/>
      <c r="I36" s="128"/>
      <c r="J36" s="128"/>
      <c r="K36" s="128"/>
      <c r="L36" s="128"/>
      <c r="M36" s="128"/>
      <c r="N36" s="128"/>
      <c r="O36" s="128"/>
    </row>
    <row r="37" spans="1:15" x14ac:dyDescent="0.3">
      <c r="A37" s="128"/>
      <c r="B37" s="128"/>
      <c r="C37" s="128"/>
      <c r="D37" s="128"/>
      <c r="E37" s="128"/>
      <c r="H37" s="128"/>
      <c r="I37" s="128"/>
      <c r="J37" s="128"/>
      <c r="K37" s="128"/>
      <c r="L37" s="128"/>
      <c r="M37" s="128"/>
      <c r="N37" s="128"/>
      <c r="O37" s="128"/>
    </row>
    <row r="38" spans="1:15" x14ac:dyDescent="0.3">
      <c r="A38" s="128"/>
      <c r="B38" s="128"/>
      <c r="C38" s="128"/>
      <c r="D38" s="128"/>
      <c r="E38" s="128"/>
      <c r="H38" s="128"/>
      <c r="I38" s="128"/>
      <c r="J38" s="128"/>
      <c r="K38" s="128"/>
      <c r="L38" s="128"/>
      <c r="M38" s="128"/>
      <c r="N38" s="128"/>
      <c r="O38" s="128"/>
    </row>
    <row r="39" spans="1:15" x14ac:dyDescent="0.3">
      <c r="A39" s="128"/>
      <c r="B39" s="128"/>
      <c r="C39" s="128"/>
      <c r="D39" s="128"/>
      <c r="E39" s="128"/>
      <c r="H39" s="128"/>
      <c r="I39" s="128"/>
      <c r="J39" s="128"/>
      <c r="K39" s="128"/>
      <c r="L39" s="128"/>
      <c r="M39" s="128"/>
      <c r="N39" s="128"/>
      <c r="O39" s="128"/>
    </row>
    <row r="40" spans="1:15" x14ac:dyDescent="0.3">
      <c r="A40" s="128"/>
      <c r="B40" s="128"/>
      <c r="C40" s="128"/>
      <c r="D40" s="128"/>
      <c r="H40" s="128"/>
      <c r="I40" s="128"/>
    </row>
  </sheetData>
  <mergeCells count="21">
    <mergeCell ref="B18:D18"/>
    <mergeCell ref="B16:D16"/>
    <mergeCell ref="B17:D17"/>
    <mergeCell ref="E15:G15"/>
    <mergeCell ref="E18:G18"/>
    <mergeCell ref="E16:G16"/>
    <mergeCell ref="E14:G14"/>
    <mergeCell ref="A2:D2"/>
    <mergeCell ref="A11:D11"/>
    <mergeCell ref="A1:D1"/>
    <mergeCell ref="E17:G17"/>
    <mergeCell ref="B3:D3"/>
    <mergeCell ref="B14:D14"/>
    <mergeCell ref="B15:D15"/>
    <mergeCell ref="C4:D4"/>
    <mergeCell ref="C5:D5"/>
    <mergeCell ref="C6:D6"/>
    <mergeCell ref="C7:D7"/>
    <mergeCell ref="C10:D10"/>
    <mergeCell ref="C8:D8"/>
    <mergeCell ref="C9:D9"/>
  </mergeCells>
  <printOptions horizontalCentered="1"/>
  <pageMargins left="0.2" right="0.2" top="0.75" bottom="0.75" header="0.3" footer="0.3"/>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458E-3FE1-4A4B-BC31-2068303AC816}">
  <dimension ref="A1:Q59"/>
  <sheetViews>
    <sheetView workbookViewId="0">
      <selection activeCell="A4" sqref="A4"/>
    </sheetView>
  </sheetViews>
  <sheetFormatPr defaultColWidth="15.7109375" defaultRowHeight="15" x14ac:dyDescent="0.3"/>
  <cols>
    <col min="1" max="1" width="17.42578125" style="57" customWidth="1"/>
    <col min="2" max="2" width="14.28515625" style="57" bestFit="1" customWidth="1"/>
    <col min="3" max="3" width="9.85546875" style="57" bestFit="1" customWidth="1"/>
    <col min="4" max="4" width="8.5703125" style="57" bestFit="1" customWidth="1"/>
    <col min="5" max="5" width="11.140625" style="57" bestFit="1" customWidth="1"/>
    <col min="6" max="10" width="8.7109375" style="57" customWidth="1"/>
    <col min="11" max="11" width="4.7109375" style="57" customWidth="1"/>
    <col min="12" max="17" width="10.7109375" style="57" customWidth="1"/>
    <col min="18" max="16384" width="15.7109375" style="57"/>
  </cols>
  <sheetData>
    <row r="1" spans="1:17" x14ac:dyDescent="0.3">
      <c r="A1" s="60" t="s">
        <v>159</v>
      </c>
      <c r="B1" s="61"/>
      <c r="C1" s="61"/>
      <c r="D1" s="61"/>
      <c r="E1" s="62"/>
      <c r="F1" s="62"/>
      <c r="G1" s="62"/>
      <c r="H1" s="62"/>
      <c r="I1" s="62"/>
      <c r="J1" s="62"/>
      <c r="K1" s="62"/>
      <c r="L1" s="62"/>
      <c r="M1" s="62"/>
      <c r="N1" s="62"/>
      <c r="O1" s="62"/>
      <c r="P1" s="62"/>
      <c r="Q1" s="63"/>
    </row>
    <row r="2" spans="1:17" ht="21" customHeight="1" x14ac:dyDescent="0.3">
      <c r="A2" s="64" t="s">
        <v>162</v>
      </c>
      <c r="B2" s="65"/>
      <c r="C2" s="65"/>
      <c r="D2" s="65"/>
      <c r="E2" s="66"/>
      <c r="F2" s="66"/>
      <c r="G2" s="66"/>
      <c r="H2" s="66"/>
      <c r="I2" s="66"/>
      <c r="J2" s="66"/>
      <c r="K2" s="66"/>
      <c r="L2" s="66"/>
      <c r="M2" s="66"/>
      <c r="N2" s="66"/>
      <c r="O2" s="66"/>
      <c r="P2" s="66"/>
      <c r="Q2" s="67"/>
    </row>
    <row r="3" spans="1:17" ht="15.75" thickBot="1" x14ac:dyDescent="0.35">
      <c r="A3" s="68" t="s">
        <v>164</v>
      </c>
      <c r="B3" s="69"/>
      <c r="C3" s="69"/>
      <c r="D3" s="69"/>
      <c r="E3" s="70"/>
      <c r="F3" s="70"/>
      <c r="G3" s="70"/>
      <c r="H3" s="70"/>
      <c r="I3" s="70"/>
      <c r="J3" s="70"/>
      <c r="K3" s="70"/>
      <c r="L3" s="70"/>
      <c r="M3" s="70"/>
      <c r="N3" s="70"/>
      <c r="O3" s="70"/>
      <c r="P3" s="70"/>
      <c r="Q3" s="71"/>
    </row>
    <row r="4" spans="1:17" ht="15.75" thickBot="1" x14ac:dyDescent="0.35">
      <c r="A4" s="129" t="s">
        <v>169</v>
      </c>
      <c r="B4" s="130"/>
      <c r="C4" s="69"/>
      <c r="D4" s="69"/>
      <c r="E4" s="70"/>
      <c r="F4" s="70"/>
      <c r="G4" s="70"/>
      <c r="H4" s="70"/>
      <c r="I4" s="70"/>
      <c r="J4" s="70"/>
      <c r="K4" s="70"/>
      <c r="L4" s="70"/>
      <c r="M4" s="70"/>
      <c r="N4" s="70"/>
      <c r="O4" s="70"/>
      <c r="P4" s="70"/>
      <c r="Q4" s="71"/>
    </row>
    <row r="5" spans="1:17" ht="15.75" thickBot="1" x14ac:dyDescent="0.35">
      <c r="A5" s="112"/>
      <c r="B5" s="112"/>
      <c r="C5" s="112"/>
      <c r="D5" s="112"/>
      <c r="E5" s="91"/>
      <c r="F5" s="59"/>
      <c r="G5" s="59"/>
      <c r="H5" s="59"/>
      <c r="I5" s="59"/>
      <c r="J5" s="59"/>
      <c r="K5" s="91"/>
      <c r="L5" s="59"/>
      <c r="M5" s="59"/>
      <c r="N5" s="59"/>
      <c r="O5" s="59"/>
      <c r="P5" s="59"/>
      <c r="Q5" s="114"/>
    </row>
    <row r="6" spans="1:17" ht="15.75" customHeight="1" thickBot="1" x14ac:dyDescent="0.35">
      <c r="B6" s="58"/>
      <c r="C6" s="58"/>
      <c r="D6" s="58"/>
      <c r="E6" s="114"/>
      <c r="F6" s="198" t="s">
        <v>151</v>
      </c>
      <c r="G6" s="199"/>
      <c r="H6" s="199"/>
      <c r="I6" s="199"/>
      <c r="J6" s="200"/>
      <c r="L6" s="198" t="s">
        <v>168</v>
      </c>
      <c r="M6" s="199"/>
      <c r="N6" s="199"/>
      <c r="O6" s="199"/>
      <c r="P6" s="199"/>
      <c r="Q6" s="200"/>
    </row>
    <row r="7" spans="1:17" ht="75.75" thickBot="1" x14ac:dyDescent="0.35">
      <c r="A7" s="78" t="s">
        <v>146</v>
      </c>
      <c r="B7" s="74" t="s">
        <v>150</v>
      </c>
      <c r="C7" s="74" t="s">
        <v>148</v>
      </c>
      <c r="D7" s="74" t="s">
        <v>149</v>
      </c>
      <c r="E7" s="74" t="s">
        <v>147</v>
      </c>
      <c r="F7" s="75" t="s">
        <v>152</v>
      </c>
      <c r="G7" s="75" t="s">
        <v>153</v>
      </c>
      <c r="H7" s="75" t="s">
        <v>154</v>
      </c>
      <c r="I7" s="75" t="s">
        <v>155</v>
      </c>
      <c r="J7" s="75" t="s">
        <v>156</v>
      </c>
      <c r="K7" s="43"/>
      <c r="L7" s="76" t="s">
        <v>153</v>
      </c>
      <c r="M7" s="76" t="s">
        <v>154</v>
      </c>
      <c r="N7" s="76" t="s">
        <v>155</v>
      </c>
      <c r="O7" s="76" t="s">
        <v>156</v>
      </c>
      <c r="P7" s="76" t="s">
        <v>158</v>
      </c>
      <c r="Q7" s="77" t="s">
        <v>157</v>
      </c>
    </row>
    <row r="8" spans="1:17" ht="15.75" thickBot="1" x14ac:dyDescent="0.35">
      <c r="A8" s="47" t="s">
        <v>108</v>
      </c>
      <c r="B8" s="48" t="s">
        <v>142</v>
      </c>
      <c r="C8" s="48" t="s">
        <v>143</v>
      </c>
      <c r="D8" s="48">
        <v>2011</v>
      </c>
      <c r="E8" s="48"/>
      <c r="F8" s="48"/>
      <c r="G8" s="48"/>
      <c r="H8" s="48"/>
      <c r="I8" s="48"/>
      <c r="J8" s="49"/>
      <c r="K8" s="43"/>
      <c r="L8" s="48"/>
      <c r="M8" s="48"/>
      <c r="N8" s="48"/>
      <c r="O8" s="48"/>
      <c r="P8" s="49"/>
      <c r="Q8" s="49"/>
    </row>
    <row r="9" spans="1:17" ht="15.75" thickBot="1" x14ac:dyDescent="0.35">
      <c r="A9" s="47" t="s">
        <v>108</v>
      </c>
      <c r="B9" s="48" t="s">
        <v>142</v>
      </c>
      <c r="C9" s="48" t="s">
        <v>143</v>
      </c>
      <c r="D9" s="48">
        <v>2012</v>
      </c>
      <c r="E9" s="48"/>
      <c r="F9" s="48"/>
      <c r="G9" s="48"/>
      <c r="H9" s="48"/>
      <c r="I9" s="48"/>
      <c r="J9" s="49"/>
      <c r="K9" s="43"/>
      <c r="L9" s="48"/>
      <c r="M9" s="48"/>
      <c r="N9" s="48"/>
      <c r="O9" s="48"/>
      <c r="P9" s="49"/>
      <c r="Q9" s="49"/>
    </row>
    <row r="10" spans="1:17" ht="15.75" thickBot="1" x14ac:dyDescent="0.35">
      <c r="A10" s="47" t="s">
        <v>108</v>
      </c>
      <c r="B10" s="48" t="s">
        <v>142</v>
      </c>
      <c r="C10" s="48" t="s">
        <v>143</v>
      </c>
      <c r="D10" s="48">
        <v>2013</v>
      </c>
      <c r="E10" s="48"/>
      <c r="F10" s="48"/>
      <c r="G10" s="48"/>
      <c r="H10" s="48"/>
      <c r="I10" s="48"/>
      <c r="J10" s="49"/>
      <c r="K10" s="43"/>
      <c r="L10" s="48"/>
      <c r="M10" s="48"/>
      <c r="N10" s="48"/>
      <c r="O10" s="48"/>
      <c r="P10" s="49"/>
      <c r="Q10" s="49"/>
    </row>
    <row r="11" spans="1:17" ht="15.75" thickBot="1" x14ac:dyDescent="0.35">
      <c r="A11" s="47" t="s">
        <v>108</v>
      </c>
      <c r="B11" s="48" t="s">
        <v>142</v>
      </c>
      <c r="C11" s="48" t="s">
        <v>143</v>
      </c>
      <c r="D11" s="48">
        <v>2014</v>
      </c>
      <c r="E11" s="48"/>
      <c r="F11" s="48"/>
      <c r="G11" s="48"/>
      <c r="H11" s="48"/>
      <c r="I11" s="48"/>
      <c r="J11" s="49"/>
      <c r="K11" s="43"/>
      <c r="L11" s="48"/>
      <c r="M11" s="48"/>
      <c r="N11" s="48"/>
      <c r="O11" s="48"/>
      <c r="P11" s="49"/>
      <c r="Q11" s="49"/>
    </row>
    <row r="12" spans="1:17" ht="15.75" thickBot="1" x14ac:dyDescent="0.35">
      <c r="A12" s="47" t="s">
        <v>108</v>
      </c>
      <c r="B12" s="48" t="s">
        <v>142</v>
      </c>
      <c r="C12" s="48" t="s">
        <v>143</v>
      </c>
      <c r="D12" s="48">
        <v>2015</v>
      </c>
      <c r="E12" s="48"/>
      <c r="F12" s="48"/>
      <c r="G12" s="48"/>
      <c r="H12" s="48"/>
      <c r="I12" s="48"/>
      <c r="J12" s="49"/>
      <c r="K12" s="43"/>
      <c r="L12" s="48"/>
      <c r="M12" s="48"/>
      <c r="N12" s="48"/>
      <c r="O12" s="48"/>
      <c r="P12" s="49"/>
      <c r="Q12" s="49"/>
    </row>
    <row r="13" spans="1:17" ht="15.75" thickBot="1" x14ac:dyDescent="0.35">
      <c r="A13" s="47" t="s">
        <v>108</v>
      </c>
      <c r="B13" s="48" t="s">
        <v>142</v>
      </c>
      <c r="C13" s="48" t="s">
        <v>143</v>
      </c>
      <c r="D13" s="48">
        <v>2016</v>
      </c>
      <c r="E13" s="48"/>
      <c r="F13" s="48"/>
      <c r="G13" s="48"/>
      <c r="H13" s="48"/>
      <c r="I13" s="48"/>
      <c r="J13" s="49"/>
      <c r="K13" s="43"/>
      <c r="L13" s="48"/>
      <c r="M13" s="48"/>
      <c r="N13" s="48"/>
      <c r="O13" s="48"/>
      <c r="P13" s="49"/>
      <c r="Q13" s="49"/>
    </row>
    <row r="14" spans="1:17" ht="15.75" thickBot="1" x14ac:dyDescent="0.35">
      <c r="A14" s="47" t="s">
        <v>108</v>
      </c>
      <c r="B14" s="48" t="s">
        <v>142</v>
      </c>
      <c r="C14" s="48" t="s">
        <v>143</v>
      </c>
      <c r="D14" s="48">
        <v>2017</v>
      </c>
      <c r="E14" s="48"/>
      <c r="F14" s="48"/>
      <c r="G14" s="48"/>
      <c r="H14" s="48"/>
      <c r="I14" s="48"/>
      <c r="J14" s="49"/>
      <c r="K14" s="43"/>
      <c r="L14" s="48"/>
      <c r="M14" s="48"/>
      <c r="N14" s="48"/>
      <c r="O14" s="48"/>
      <c r="P14" s="49"/>
      <c r="Q14" s="49"/>
    </row>
    <row r="15" spans="1:17" ht="15.75" thickBot="1" x14ac:dyDescent="0.35">
      <c r="A15" s="47" t="s">
        <v>108</v>
      </c>
      <c r="B15" s="48" t="s">
        <v>142</v>
      </c>
      <c r="C15" s="48" t="s">
        <v>143</v>
      </c>
      <c r="D15" s="48">
        <v>2018</v>
      </c>
      <c r="E15" s="48"/>
      <c r="F15" s="48"/>
      <c r="G15" s="48"/>
      <c r="H15" s="48"/>
      <c r="I15" s="48"/>
      <c r="J15" s="49"/>
      <c r="K15" s="43"/>
      <c r="L15" s="48"/>
      <c r="M15" s="48"/>
      <c r="N15" s="48"/>
      <c r="O15" s="48"/>
      <c r="P15" s="49"/>
      <c r="Q15" s="49"/>
    </row>
    <row r="16" spans="1:17" ht="15.75" thickBot="1" x14ac:dyDescent="0.35">
      <c r="A16" s="47" t="s">
        <v>108</v>
      </c>
      <c r="B16" s="48" t="s">
        <v>142</v>
      </c>
      <c r="C16" s="48" t="s">
        <v>143</v>
      </c>
      <c r="D16" s="48">
        <v>2019</v>
      </c>
      <c r="E16" s="48"/>
      <c r="F16" s="48"/>
      <c r="G16" s="48"/>
      <c r="H16" s="48"/>
      <c r="I16" s="48"/>
      <c r="J16" s="49"/>
      <c r="K16" s="43"/>
      <c r="L16" s="48"/>
      <c r="M16" s="48"/>
      <c r="N16" s="48"/>
      <c r="O16" s="48"/>
      <c r="P16" s="49"/>
      <c r="Q16" s="49"/>
    </row>
    <row r="17" spans="1:17" ht="15.75" thickBot="1" x14ac:dyDescent="0.35">
      <c r="A17" s="47" t="s">
        <v>108</v>
      </c>
      <c r="B17" s="48" t="s">
        <v>142</v>
      </c>
      <c r="C17" s="48" t="s">
        <v>143</v>
      </c>
      <c r="D17" s="48">
        <v>2020</v>
      </c>
      <c r="E17" s="48"/>
      <c r="F17" s="48"/>
      <c r="G17" s="48"/>
      <c r="H17" s="48"/>
      <c r="I17" s="48"/>
      <c r="J17" s="49"/>
      <c r="K17" s="43"/>
      <c r="L17" s="48"/>
      <c r="M17" s="48"/>
      <c r="N17" s="48"/>
      <c r="O17" s="48"/>
      <c r="P17" s="49"/>
      <c r="Q17" s="49"/>
    </row>
    <row r="18" spans="1:17" ht="15.75" thickBot="1" x14ac:dyDescent="0.35">
      <c r="A18" s="47" t="s">
        <v>108</v>
      </c>
      <c r="B18" s="48" t="s">
        <v>142</v>
      </c>
      <c r="C18" s="48" t="s">
        <v>143</v>
      </c>
      <c r="D18" s="48">
        <v>2021</v>
      </c>
      <c r="E18" s="48"/>
      <c r="F18" s="48"/>
      <c r="G18" s="48"/>
      <c r="H18" s="48"/>
      <c r="I18" s="48"/>
      <c r="J18" s="49"/>
      <c r="K18" s="43"/>
      <c r="L18" s="48"/>
      <c r="M18" s="48"/>
      <c r="N18" s="48"/>
      <c r="O18" s="48"/>
      <c r="P18" s="49"/>
      <c r="Q18" s="49"/>
    </row>
    <row r="19" spans="1:17" ht="15.75" thickBot="1" x14ac:dyDescent="0.35">
      <c r="A19" s="47" t="s">
        <v>108</v>
      </c>
      <c r="B19" s="48" t="s">
        <v>142</v>
      </c>
      <c r="C19" s="48" t="s">
        <v>143</v>
      </c>
      <c r="D19" s="48">
        <v>2022</v>
      </c>
      <c r="E19" s="48"/>
      <c r="F19" s="48"/>
      <c r="G19" s="48"/>
      <c r="H19" s="48"/>
      <c r="I19" s="48"/>
      <c r="J19" s="49"/>
      <c r="K19" s="43"/>
      <c r="L19" s="48"/>
      <c r="M19" s="48"/>
      <c r="N19" s="48"/>
      <c r="O19" s="48"/>
      <c r="P19" s="49"/>
      <c r="Q19" s="49"/>
    </row>
    <row r="20" spans="1:17" ht="15.75" thickBot="1" x14ac:dyDescent="0.35">
      <c r="A20" s="43"/>
      <c r="B20" s="43"/>
      <c r="C20" s="43"/>
      <c r="D20" s="50"/>
      <c r="E20" s="44"/>
      <c r="F20" s="43"/>
      <c r="G20" s="43"/>
      <c r="H20" s="43"/>
      <c r="I20" s="43"/>
      <c r="J20" s="45"/>
      <c r="K20" s="43"/>
      <c r="L20" s="43"/>
      <c r="M20" s="43"/>
      <c r="N20" s="43"/>
      <c r="O20" s="43"/>
      <c r="P20" s="45"/>
      <c r="Q20" s="45"/>
    </row>
    <row r="21" spans="1:17" ht="15.75" thickBot="1" x14ac:dyDescent="0.35">
      <c r="A21" s="47" t="s">
        <v>108</v>
      </c>
      <c r="B21" s="48" t="s">
        <v>142</v>
      </c>
      <c r="C21" s="48" t="s">
        <v>144</v>
      </c>
      <c r="D21" s="48">
        <v>2011</v>
      </c>
      <c r="E21" s="48"/>
      <c r="F21" s="48"/>
      <c r="G21" s="48"/>
      <c r="H21" s="48"/>
      <c r="I21" s="48"/>
      <c r="J21" s="54"/>
      <c r="K21" s="43"/>
      <c r="L21" s="48"/>
      <c r="M21" s="48"/>
      <c r="N21" s="48"/>
      <c r="O21" s="48"/>
      <c r="P21" s="54"/>
      <c r="Q21" s="54"/>
    </row>
    <row r="22" spans="1:17" ht="15.75" thickBot="1" x14ac:dyDescent="0.35">
      <c r="A22" s="51" t="s">
        <v>108</v>
      </c>
      <c r="B22" s="52" t="s">
        <v>142</v>
      </c>
      <c r="C22" s="52" t="s">
        <v>144</v>
      </c>
      <c r="D22" s="52">
        <v>2012</v>
      </c>
      <c r="E22" s="52"/>
      <c r="F22" s="52"/>
      <c r="G22" s="52"/>
      <c r="H22" s="52"/>
      <c r="I22" s="52"/>
      <c r="J22" s="53"/>
      <c r="K22" s="43"/>
      <c r="L22" s="52"/>
      <c r="M22" s="52"/>
      <c r="N22" s="52"/>
      <c r="O22" s="52"/>
      <c r="P22" s="53"/>
      <c r="Q22" s="53"/>
    </row>
    <row r="23" spans="1:17" ht="15.75" thickBot="1" x14ac:dyDescent="0.35">
      <c r="A23" s="47" t="s">
        <v>108</v>
      </c>
      <c r="B23" s="48" t="s">
        <v>142</v>
      </c>
      <c r="C23" s="48" t="s">
        <v>144</v>
      </c>
      <c r="D23" s="48">
        <v>2013</v>
      </c>
      <c r="E23" s="48"/>
      <c r="F23" s="48"/>
      <c r="G23" s="48"/>
      <c r="H23" s="48"/>
      <c r="I23" s="48"/>
      <c r="J23" s="54"/>
      <c r="K23" s="43"/>
      <c r="L23" s="48"/>
      <c r="M23" s="48"/>
      <c r="N23" s="48"/>
      <c r="O23" s="48"/>
      <c r="P23" s="54"/>
      <c r="Q23" s="54"/>
    </row>
    <row r="24" spans="1:17" ht="15.75" thickBot="1" x14ac:dyDescent="0.35">
      <c r="A24" s="47" t="s">
        <v>108</v>
      </c>
      <c r="B24" s="48" t="s">
        <v>142</v>
      </c>
      <c r="C24" s="48" t="s">
        <v>144</v>
      </c>
      <c r="D24" s="48">
        <v>2014</v>
      </c>
      <c r="E24" s="48"/>
      <c r="F24" s="48"/>
      <c r="G24" s="48"/>
      <c r="H24" s="48"/>
      <c r="I24" s="48"/>
      <c r="J24" s="54"/>
      <c r="K24" s="43"/>
      <c r="L24" s="48"/>
      <c r="M24" s="48"/>
      <c r="N24" s="48"/>
      <c r="O24" s="48"/>
      <c r="P24" s="54"/>
      <c r="Q24" s="54"/>
    </row>
    <row r="25" spans="1:17" ht="15.75" thickBot="1" x14ac:dyDescent="0.35">
      <c r="A25" s="51" t="s">
        <v>108</v>
      </c>
      <c r="B25" s="52" t="s">
        <v>142</v>
      </c>
      <c r="C25" s="52" t="s">
        <v>144</v>
      </c>
      <c r="D25" s="52">
        <v>2015</v>
      </c>
      <c r="E25" s="52"/>
      <c r="F25" s="52"/>
      <c r="G25" s="52"/>
      <c r="H25" s="52"/>
      <c r="I25" s="52"/>
      <c r="J25" s="53"/>
      <c r="K25" s="43"/>
      <c r="L25" s="52"/>
      <c r="M25" s="52"/>
      <c r="N25" s="52"/>
      <c r="O25" s="52"/>
      <c r="P25" s="53"/>
      <c r="Q25" s="53"/>
    </row>
    <row r="26" spans="1:17" ht="15.75" thickBot="1" x14ac:dyDescent="0.35">
      <c r="A26" s="47" t="s">
        <v>108</v>
      </c>
      <c r="B26" s="48" t="s">
        <v>142</v>
      </c>
      <c r="C26" s="48" t="s">
        <v>144</v>
      </c>
      <c r="D26" s="48">
        <v>2016</v>
      </c>
      <c r="E26" s="48"/>
      <c r="F26" s="48"/>
      <c r="G26" s="48"/>
      <c r="H26" s="48"/>
      <c r="I26" s="48"/>
      <c r="J26" s="54"/>
      <c r="K26" s="43"/>
      <c r="L26" s="48"/>
      <c r="M26" s="48"/>
      <c r="N26" s="48"/>
      <c r="O26" s="48"/>
      <c r="P26" s="54"/>
      <c r="Q26" s="54"/>
    </row>
    <row r="27" spans="1:17" ht="15.75" thickBot="1" x14ac:dyDescent="0.35">
      <c r="A27" s="47" t="s">
        <v>108</v>
      </c>
      <c r="B27" s="48" t="s">
        <v>142</v>
      </c>
      <c r="C27" s="48" t="s">
        <v>144</v>
      </c>
      <c r="D27" s="48">
        <v>2017</v>
      </c>
      <c r="E27" s="48"/>
      <c r="F27" s="48"/>
      <c r="G27" s="48"/>
      <c r="H27" s="48"/>
      <c r="I27" s="48"/>
      <c r="J27" s="54"/>
      <c r="K27" s="43"/>
      <c r="L27" s="48"/>
      <c r="M27" s="48"/>
      <c r="N27" s="48"/>
      <c r="O27" s="48"/>
      <c r="P27" s="54"/>
      <c r="Q27" s="54"/>
    </row>
    <row r="28" spans="1:17" ht="15.75" thickBot="1" x14ac:dyDescent="0.35">
      <c r="A28" s="51" t="s">
        <v>108</v>
      </c>
      <c r="B28" s="52" t="s">
        <v>142</v>
      </c>
      <c r="C28" s="52" t="s">
        <v>144</v>
      </c>
      <c r="D28" s="52">
        <v>2018</v>
      </c>
      <c r="E28" s="52"/>
      <c r="F28" s="52"/>
      <c r="G28" s="52"/>
      <c r="H28" s="52"/>
      <c r="I28" s="52"/>
      <c r="J28" s="53"/>
      <c r="K28" s="43"/>
      <c r="L28" s="52"/>
      <c r="M28" s="52"/>
      <c r="N28" s="52"/>
      <c r="O28" s="52"/>
      <c r="P28" s="53"/>
      <c r="Q28" s="53"/>
    </row>
    <row r="29" spans="1:17" ht="15.75" thickBot="1" x14ac:dyDescent="0.35">
      <c r="A29" s="47" t="s">
        <v>108</v>
      </c>
      <c r="B29" s="48" t="s">
        <v>142</v>
      </c>
      <c r="C29" s="48" t="s">
        <v>144</v>
      </c>
      <c r="D29" s="48">
        <v>2019</v>
      </c>
      <c r="E29" s="48"/>
      <c r="F29" s="48"/>
      <c r="G29" s="48"/>
      <c r="H29" s="48"/>
      <c r="I29" s="48"/>
      <c r="J29" s="54"/>
      <c r="K29" s="43"/>
      <c r="L29" s="48"/>
      <c r="M29" s="48"/>
      <c r="N29" s="48"/>
      <c r="O29" s="48"/>
      <c r="P29" s="54"/>
      <c r="Q29" s="54"/>
    </row>
    <row r="30" spans="1:17" ht="15.75" thickBot="1" x14ac:dyDescent="0.35">
      <c r="A30" s="47" t="s">
        <v>108</v>
      </c>
      <c r="B30" s="48" t="s">
        <v>142</v>
      </c>
      <c r="C30" s="48" t="s">
        <v>144</v>
      </c>
      <c r="D30" s="48">
        <v>2020</v>
      </c>
      <c r="E30" s="48"/>
      <c r="F30" s="48"/>
      <c r="G30" s="48"/>
      <c r="H30" s="48"/>
      <c r="I30" s="48"/>
      <c r="J30" s="54"/>
      <c r="K30" s="43"/>
      <c r="L30" s="48"/>
      <c r="M30" s="48"/>
      <c r="N30" s="48"/>
      <c r="O30" s="48"/>
      <c r="P30" s="54"/>
      <c r="Q30" s="54"/>
    </row>
    <row r="31" spans="1:17" ht="15.75" thickBot="1" x14ac:dyDescent="0.35">
      <c r="A31" s="51" t="s">
        <v>108</v>
      </c>
      <c r="B31" s="52" t="s">
        <v>142</v>
      </c>
      <c r="C31" s="52" t="s">
        <v>144</v>
      </c>
      <c r="D31" s="52">
        <v>2021</v>
      </c>
      <c r="E31" s="52"/>
      <c r="F31" s="52"/>
      <c r="G31" s="52"/>
      <c r="H31" s="52"/>
      <c r="I31" s="52"/>
      <c r="J31" s="53"/>
      <c r="K31" s="43"/>
      <c r="L31" s="52"/>
      <c r="M31" s="52"/>
      <c r="N31" s="52"/>
      <c r="O31" s="52"/>
      <c r="P31" s="53"/>
      <c r="Q31" s="53"/>
    </row>
    <row r="32" spans="1:17" ht="15.75" thickBot="1" x14ac:dyDescent="0.35">
      <c r="A32" s="47" t="s">
        <v>108</v>
      </c>
      <c r="B32" s="48" t="s">
        <v>142</v>
      </c>
      <c r="C32" s="48" t="s">
        <v>144</v>
      </c>
      <c r="D32" s="48">
        <v>2022</v>
      </c>
      <c r="E32" s="48"/>
      <c r="F32" s="48"/>
      <c r="G32" s="48"/>
      <c r="H32" s="48"/>
      <c r="I32" s="48"/>
      <c r="J32" s="54"/>
      <c r="K32" s="43"/>
      <c r="L32" s="48"/>
      <c r="M32" s="48"/>
      <c r="N32" s="48"/>
      <c r="O32" s="48"/>
      <c r="P32" s="54"/>
      <c r="Q32" s="54"/>
    </row>
    <row r="33" spans="1:17" x14ac:dyDescent="0.3">
      <c r="A33" s="55"/>
      <c r="B33" s="55"/>
      <c r="C33" s="55"/>
      <c r="D33" s="55"/>
      <c r="E33" s="55"/>
      <c r="F33" s="55"/>
      <c r="G33" s="55"/>
      <c r="H33" s="55"/>
      <c r="I33" s="55"/>
      <c r="J33" s="56"/>
      <c r="K33" s="43"/>
      <c r="L33" s="55"/>
      <c r="M33" s="55"/>
      <c r="N33" s="55"/>
      <c r="O33" s="55"/>
      <c r="P33" s="56"/>
      <c r="Q33" s="56"/>
    </row>
    <row r="34" spans="1:17" x14ac:dyDescent="0.3">
      <c r="A34" s="43"/>
      <c r="B34" s="43"/>
      <c r="C34" s="43"/>
      <c r="D34" s="43"/>
      <c r="E34" s="43"/>
      <c r="F34" s="43"/>
      <c r="G34" s="43"/>
      <c r="H34" s="43"/>
      <c r="I34" s="43"/>
      <c r="J34" s="46"/>
      <c r="K34" s="43"/>
      <c r="L34" s="43"/>
      <c r="M34" s="43"/>
      <c r="N34" s="43"/>
      <c r="O34" s="43"/>
      <c r="P34" s="46"/>
      <c r="Q34" s="46"/>
    </row>
    <row r="35" spans="1:17" ht="15.75" thickBot="1" x14ac:dyDescent="0.35">
      <c r="A35" s="47" t="s">
        <v>108</v>
      </c>
      <c r="B35" s="48" t="s">
        <v>145</v>
      </c>
      <c r="C35" s="48" t="s">
        <v>143</v>
      </c>
      <c r="D35" s="48">
        <v>2011</v>
      </c>
      <c r="E35" s="48"/>
      <c r="F35" s="48"/>
      <c r="G35" s="48"/>
      <c r="H35" s="48"/>
      <c r="I35" s="48"/>
      <c r="J35" s="54"/>
      <c r="K35" s="43"/>
      <c r="L35" s="48"/>
      <c r="M35" s="48"/>
      <c r="N35" s="48"/>
      <c r="O35" s="48"/>
      <c r="P35" s="54"/>
      <c r="Q35" s="54"/>
    </row>
    <row r="36" spans="1:17" ht="15.75" thickBot="1" x14ac:dyDescent="0.35">
      <c r="A36" s="51" t="s">
        <v>108</v>
      </c>
      <c r="B36" s="52" t="s">
        <v>145</v>
      </c>
      <c r="C36" s="52" t="s">
        <v>143</v>
      </c>
      <c r="D36" s="52">
        <v>2012</v>
      </c>
      <c r="E36" s="52"/>
      <c r="F36" s="52"/>
      <c r="G36" s="52"/>
      <c r="H36" s="52"/>
      <c r="I36" s="52"/>
      <c r="J36" s="53"/>
      <c r="K36" s="43"/>
      <c r="L36" s="52"/>
      <c r="M36" s="52"/>
      <c r="N36" s="52"/>
      <c r="O36" s="52"/>
      <c r="P36" s="53"/>
      <c r="Q36" s="53"/>
    </row>
    <row r="37" spans="1:17" ht="15.75" thickBot="1" x14ac:dyDescent="0.35">
      <c r="A37" s="47" t="s">
        <v>108</v>
      </c>
      <c r="B37" s="48" t="s">
        <v>145</v>
      </c>
      <c r="C37" s="48" t="s">
        <v>143</v>
      </c>
      <c r="D37" s="48">
        <v>2013</v>
      </c>
      <c r="E37" s="48"/>
      <c r="F37" s="48"/>
      <c r="G37" s="48"/>
      <c r="H37" s="48"/>
      <c r="I37" s="48"/>
      <c r="J37" s="54"/>
      <c r="K37" s="43"/>
      <c r="L37" s="48"/>
      <c r="M37" s="48"/>
      <c r="N37" s="48"/>
      <c r="O37" s="48"/>
      <c r="P37" s="54"/>
      <c r="Q37" s="54"/>
    </row>
    <row r="38" spans="1:17" ht="15.75" thickBot="1" x14ac:dyDescent="0.35">
      <c r="A38" s="47" t="s">
        <v>108</v>
      </c>
      <c r="B38" s="48" t="s">
        <v>145</v>
      </c>
      <c r="C38" s="48" t="s">
        <v>143</v>
      </c>
      <c r="D38" s="48">
        <v>2014</v>
      </c>
      <c r="E38" s="48"/>
      <c r="F38" s="48"/>
      <c r="G38" s="48"/>
      <c r="H38" s="48"/>
      <c r="I38" s="48"/>
      <c r="J38" s="54"/>
      <c r="K38" s="43"/>
      <c r="L38" s="48"/>
      <c r="M38" s="48"/>
      <c r="N38" s="48"/>
      <c r="O38" s="48"/>
      <c r="P38" s="54"/>
      <c r="Q38" s="54"/>
    </row>
    <row r="39" spans="1:17" ht="15.75" thickBot="1" x14ac:dyDescent="0.35">
      <c r="A39" s="51" t="s">
        <v>108</v>
      </c>
      <c r="B39" s="52" t="s">
        <v>145</v>
      </c>
      <c r="C39" s="52" t="s">
        <v>143</v>
      </c>
      <c r="D39" s="52">
        <v>2015</v>
      </c>
      <c r="E39" s="52"/>
      <c r="F39" s="52"/>
      <c r="G39" s="52"/>
      <c r="H39" s="52"/>
      <c r="I39" s="52"/>
      <c r="J39" s="53"/>
      <c r="K39" s="43"/>
      <c r="L39" s="52"/>
      <c r="M39" s="52"/>
      <c r="N39" s="52"/>
      <c r="O39" s="52"/>
      <c r="P39" s="53"/>
      <c r="Q39" s="53"/>
    </row>
    <row r="40" spans="1:17" ht="15.75" thickBot="1" x14ac:dyDescent="0.35">
      <c r="A40" s="47" t="s">
        <v>108</v>
      </c>
      <c r="B40" s="48" t="s">
        <v>145</v>
      </c>
      <c r="C40" s="48" t="s">
        <v>143</v>
      </c>
      <c r="D40" s="48">
        <v>2016</v>
      </c>
      <c r="E40" s="48"/>
      <c r="F40" s="48"/>
      <c r="G40" s="48"/>
      <c r="H40" s="48"/>
      <c r="I40" s="48"/>
      <c r="J40" s="54"/>
      <c r="K40" s="43"/>
      <c r="L40" s="48"/>
      <c r="M40" s="48"/>
      <c r="N40" s="48"/>
      <c r="O40" s="48"/>
      <c r="P40" s="54"/>
      <c r="Q40" s="54"/>
    </row>
    <row r="41" spans="1:17" ht="15.75" thickBot="1" x14ac:dyDescent="0.35">
      <c r="A41" s="47" t="s">
        <v>108</v>
      </c>
      <c r="B41" s="48" t="s">
        <v>145</v>
      </c>
      <c r="C41" s="48" t="s">
        <v>143</v>
      </c>
      <c r="D41" s="48">
        <v>2017</v>
      </c>
      <c r="E41" s="48"/>
      <c r="F41" s="48"/>
      <c r="G41" s="48"/>
      <c r="H41" s="48"/>
      <c r="I41" s="48"/>
      <c r="J41" s="54"/>
      <c r="K41" s="43"/>
      <c r="L41" s="48"/>
      <c r="M41" s="48"/>
      <c r="N41" s="48"/>
      <c r="O41" s="48"/>
      <c r="P41" s="54"/>
      <c r="Q41" s="54"/>
    </row>
    <row r="42" spans="1:17" ht="15.75" thickBot="1" x14ac:dyDescent="0.35">
      <c r="A42" s="51" t="s">
        <v>108</v>
      </c>
      <c r="B42" s="52" t="s">
        <v>145</v>
      </c>
      <c r="C42" s="52" t="s">
        <v>143</v>
      </c>
      <c r="D42" s="52">
        <v>2018</v>
      </c>
      <c r="E42" s="52"/>
      <c r="F42" s="52"/>
      <c r="G42" s="52"/>
      <c r="H42" s="52"/>
      <c r="I42" s="52"/>
      <c r="J42" s="53"/>
      <c r="K42" s="43"/>
      <c r="L42" s="52"/>
      <c r="M42" s="52"/>
      <c r="N42" s="52"/>
      <c r="O42" s="52"/>
      <c r="P42" s="53"/>
      <c r="Q42" s="53"/>
    </row>
    <row r="43" spans="1:17" ht="15.75" thickBot="1" x14ac:dyDescent="0.35">
      <c r="A43" s="47" t="s">
        <v>108</v>
      </c>
      <c r="B43" s="48" t="s">
        <v>145</v>
      </c>
      <c r="C43" s="48" t="s">
        <v>143</v>
      </c>
      <c r="D43" s="48">
        <v>2019</v>
      </c>
      <c r="E43" s="48"/>
      <c r="F43" s="48"/>
      <c r="G43" s="48"/>
      <c r="H43" s="48"/>
      <c r="I43" s="48"/>
      <c r="J43" s="54"/>
      <c r="K43" s="43"/>
      <c r="L43" s="48"/>
      <c r="M43" s="48"/>
      <c r="N43" s="48"/>
      <c r="O43" s="48"/>
      <c r="P43" s="54"/>
      <c r="Q43" s="54"/>
    </row>
    <row r="44" spans="1:17" ht="15.75" thickBot="1" x14ac:dyDescent="0.35">
      <c r="A44" s="47" t="s">
        <v>108</v>
      </c>
      <c r="B44" s="48" t="s">
        <v>145</v>
      </c>
      <c r="C44" s="48" t="s">
        <v>143</v>
      </c>
      <c r="D44" s="48">
        <v>2020</v>
      </c>
      <c r="E44" s="48"/>
      <c r="F44" s="48"/>
      <c r="G44" s="48"/>
      <c r="H44" s="48"/>
      <c r="I44" s="48"/>
      <c r="J44" s="54"/>
      <c r="K44" s="43"/>
      <c r="L44" s="48"/>
      <c r="M44" s="48"/>
      <c r="N44" s="48"/>
      <c r="O44" s="48"/>
      <c r="P44" s="54"/>
      <c r="Q44" s="54"/>
    </row>
    <row r="45" spans="1:17" ht="15.75" thickBot="1" x14ac:dyDescent="0.35">
      <c r="A45" s="51" t="s">
        <v>108</v>
      </c>
      <c r="B45" s="52" t="s">
        <v>145</v>
      </c>
      <c r="C45" s="52" t="s">
        <v>143</v>
      </c>
      <c r="D45" s="52">
        <v>2021</v>
      </c>
      <c r="E45" s="52"/>
      <c r="F45" s="52"/>
      <c r="G45" s="52"/>
      <c r="H45" s="52"/>
      <c r="I45" s="52"/>
      <c r="J45" s="53"/>
      <c r="K45" s="43"/>
      <c r="L45" s="52"/>
      <c r="M45" s="52"/>
      <c r="N45" s="52"/>
      <c r="O45" s="52"/>
      <c r="P45" s="53"/>
      <c r="Q45" s="53"/>
    </row>
    <row r="46" spans="1:17" ht="15.75" thickBot="1" x14ac:dyDescent="0.35">
      <c r="A46" s="51" t="s">
        <v>108</v>
      </c>
      <c r="B46" s="52" t="s">
        <v>145</v>
      </c>
      <c r="C46" s="52" t="s">
        <v>143</v>
      </c>
      <c r="D46" s="52">
        <v>2022</v>
      </c>
      <c r="E46" s="52"/>
      <c r="F46" s="52"/>
      <c r="G46" s="52"/>
      <c r="H46" s="52"/>
      <c r="I46" s="52"/>
      <c r="J46" s="53"/>
      <c r="K46" s="43"/>
      <c r="L46" s="52"/>
      <c r="M46" s="52"/>
      <c r="N46" s="52"/>
      <c r="O46" s="52"/>
      <c r="P46" s="53"/>
      <c r="Q46" s="53"/>
    </row>
    <row r="47" spans="1:17" ht="15.75" thickBot="1" x14ac:dyDescent="0.35">
      <c r="A47" s="43"/>
      <c r="B47" s="43"/>
      <c r="C47" s="43"/>
      <c r="D47" s="43"/>
      <c r="E47" s="43"/>
      <c r="F47" s="43"/>
      <c r="G47" s="43"/>
      <c r="H47" s="43"/>
      <c r="I47" s="43"/>
      <c r="J47" s="46"/>
      <c r="K47" s="43"/>
      <c r="L47" s="43"/>
      <c r="M47" s="43"/>
      <c r="N47" s="43"/>
      <c r="O47" s="43"/>
      <c r="P47" s="46"/>
      <c r="Q47" s="46"/>
    </row>
    <row r="48" spans="1:17" ht="15.75" thickBot="1" x14ac:dyDescent="0.35">
      <c r="A48" s="47" t="s">
        <v>108</v>
      </c>
      <c r="B48" s="48" t="s">
        <v>145</v>
      </c>
      <c r="C48" s="52" t="s">
        <v>144</v>
      </c>
      <c r="D48" s="48">
        <v>2011</v>
      </c>
      <c r="E48" s="48"/>
      <c r="F48" s="48"/>
      <c r="G48" s="48"/>
      <c r="H48" s="48"/>
      <c r="I48" s="48"/>
      <c r="J48" s="54"/>
      <c r="K48" s="43"/>
      <c r="L48" s="48"/>
      <c r="M48" s="48"/>
      <c r="N48" s="48"/>
      <c r="O48" s="48"/>
      <c r="P48" s="54"/>
      <c r="Q48" s="54"/>
    </row>
    <row r="49" spans="1:17" ht="15.75" thickBot="1" x14ac:dyDescent="0.35">
      <c r="A49" s="51" t="s">
        <v>108</v>
      </c>
      <c r="B49" s="52" t="s">
        <v>145</v>
      </c>
      <c r="C49" s="52" t="s">
        <v>144</v>
      </c>
      <c r="D49" s="52">
        <v>2012</v>
      </c>
      <c r="E49" s="52"/>
      <c r="F49" s="52"/>
      <c r="G49" s="52"/>
      <c r="H49" s="52"/>
      <c r="I49" s="52"/>
      <c r="J49" s="53"/>
      <c r="K49" s="43"/>
      <c r="L49" s="52"/>
      <c r="M49" s="52"/>
      <c r="N49" s="52"/>
      <c r="O49" s="52"/>
      <c r="P49" s="53"/>
      <c r="Q49" s="53"/>
    </row>
    <row r="50" spans="1:17" ht="15.75" thickBot="1" x14ac:dyDescent="0.35">
      <c r="A50" s="47" t="s">
        <v>108</v>
      </c>
      <c r="B50" s="48" t="s">
        <v>145</v>
      </c>
      <c r="C50" s="52" t="s">
        <v>144</v>
      </c>
      <c r="D50" s="48">
        <v>2013</v>
      </c>
      <c r="E50" s="48"/>
      <c r="F50" s="48"/>
      <c r="G50" s="48"/>
      <c r="H50" s="48"/>
      <c r="I50" s="48"/>
      <c r="J50" s="54"/>
      <c r="K50" s="43"/>
      <c r="L50" s="48"/>
      <c r="M50" s="48"/>
      <c r="N50" s="48"/>
      <c r="O50" s="48"/>
      <c r="P50" s="54"/>
      <c r="Q50" s="54"/>
    </row>
    <row r="51" spans="1:17" ht="15.75" thickBot="1" x14ac:dyDescent="0.35">
      <c r="A51" s="47" t="s">
        <v>108</v>
      </c>
      <c r="B51" s="48" t="s">
        <v>145</v>
      </c>
      <c r="C51" s="52" t="s">
        <v>144</v>
      </c>
      <c r="D51" s="48">
        <v>2014</v>
      </c>
      <c r="E51" s="48"/>
      <c r="F51" s="48"/>
      <c r="G51" s="48"/>
      <c r="H51" s="48"/>
      <c r="I51" s="48"/>
      <c r="J51" s="54"/>
      <c r="K51" s="43"/>
      <c r="L51" s="48"/>
      <c r="M51" s="48"/>
      <c r="N51" s="48"/>
      <c r="O51" s="48"/>
      <c r="P51" s="54"/>
      <c r="Q51" s="54"/>
    </row>
    <row r="52" spans="1:17" ht="15.75" thickBot="1" x14ac:dyDescent="0.35">
      <c r="A52" s="51" t="s">
        <v>108</v>
      </c>
      <c r="B52" s="52" t="s">
        <v>145</v>
      </c>
      <c r="C52" s="52" t="s">
        <v>144</v>
      </c>
      <c r="D52" s="52">
        <v>2015</v>
      </c>
      <c r="E52" s="52"/>
      <c r="F52" s="52"/>
      <c r="G52" s="52"/>
      <c r="H52" s="52"/>
      <c r="I52" s="52"/>
      <c r="J52" s="53"/>
      <c r="K52" s="43"/>
      <c r="L52" s="52"/>
      <c r="M52" s="52"/>
      <c r="N52" s="52"/>
      <c r="O52" s="52"/>
      <c r="P52" s="53"/>
      <c r="Q52" s="53"/>
    </row>
    <row r="53" spans="1:17" ht="15.75" thickBot="1" x14ac:dyDescent="0.35">
      <c r="A53" s="47" t="s">
        <v>108</v>
      </c>
      <c r="B53" s="48" t="s">
        <v>145</v>
      </c>
      <c r="C53" s="52" t="s">
        <v>144</v>
      </c>
      <c r="D53" s="48">
        <v>2016</v>
      </c>
      <c r="E53" s="48"/>
      <c r="F53" s="48"/>
      <c r="G53" s="48"/>
      <c r="H53" s="48"/>
      <c r="I53" s="48"/>
      <c r="J53" s="54"/>
      <c r="K53" s="43"/>
      <c r="L53" s="48"/>
      <c r="M53" s="48"/>
      <c r="N53" s="48"/>
      <c r="O53" s="48"/>
      <c r="P53" s="54"/>
      <c r="Q53" s="54"/>
    </row>
    <row r="54" spans="1:17" ht="15.75" thickBot="1" x14ac:dyDescent="0.35">
      <c r="A54" s="47" t="s">
        <v>108</v>
      </c>
      <c r="B54" s="48" t="s">
        <v>145</v>
      </c>
      <c r="C54" s="52" t="s">
        <v>144</v>
      </c>
      <c r="D54" s="48">
        <v>2017</v>
      </c>
      <c r="E54" s="48"/>
      <c r="F54" s="48"/>
      <c r="G54" s="48"/>
      <c r="H54" s="48"/>
      <c r="I54" s="48"/>
      <c r="J54" s="54"/>
      <c r="K54" s="43"/>
      <c r="L54" s="48"/>
      <c r="M54" s="48"/>
      <c r="N54" s="48"/>
      <c r="O54" s="48"/>
      <c r="P54" s="54"/>
      <c r="Q54" s="54"/>
    </row>
    <row r="55" spans="1:17" ht="15.75" thickBot="1" x14ac:dyDescent="0.35">
      <c r="A55" s="51" t="s">
        <v>108</v>
      </c>
      <c r="B55" s="52" t="s">
        <v>145</v>
      </c>
      <c r="C55" s="52" t="s">
        <v>144</v>
      </c>
      <c r="D55" s="52">
        <v>2018</v>
      </c>
      <c r="E55" s="52"/>
      <c r="F55" s="52"/>
      <c r="G55" s="52"/>
      <c r="H55" s="52"/>
      <c r="I55" s="52"/>
      <c r="J55" s="53"/>
      <c r="K55" s="43"/>
      <c r="L55" s="52"/>
      <c r="M55" s="52"/>
      <c r="N55" s="52"/>
      <c r="O55" s="52"/>
      <c r="P55" s="53"/>
      <c r="Q55" s="53"/>
    </row>
    <row r="56" spans="1:17" ht="15.75" thickBot="1" x14ac:dyDescent="0.35">
      <c r="A56" s="47" t="s">
        <v>108</v>
      </c>
      <c r="B56" s="48" t="s">
        <v>145</v>
      </c>
      <c r="C56" s="52" t="s">
        <v>144</v>
      </c>
      <c r="D56" s="48">
        <v>2019</v>
      </c>
      <c r="E56" s="48"/>
      <c r="F56" s="48"/>
      <c r="G56" s="48"/>
      <c r="H56" s="48"/>
      <c r="I56" s="48"/>
      <c r="J56" s="54"/>
      <c r="K56" s="43"/>
      <c r="L56" s="48"/>
      <c r="M56" s="48"/>
      <c r="N56" s="48"/>
      <c r="O56" s="48"/>
      <c r="P56" s="54"/>
      <c r="Q56" s="54"/>
    </row>
    <row r="57" spans="1:17" ht="15.75" thickBot="1" x14ac:dyDescent="0.35">
      <c r="A57" s="47" t="s">
        <v>108</v>
      </c>
      <c r="B57" s="48" t="s">
        <v>145</v>
      </c>
      <c r="C57" s="52" t="s">
        <v>144</v>
      </c>
      <c r="D57" s="48">
        <v>2020</v>
      </c>
      <c r="E57" s="48"/>
      <c r="F57" s="48"/>
      <c r="G57" s="48"/>
      <c r="H57" s="48"/>
      <c r="I57" s="48"/>
      <c r="J57" s="54"/>
      <c r="K57" s="43"/>
      <c r="L57" s="48"/>
      <c r="M57" s="48"/>
      <c r="N57" s="48"/>
      <c r="O57" s="48"/>
      <c r="P57" s="54"/>
      <c r="Q57" s="54"/>
    </row>
    <row r="58" spans="1:17" ht="15.75" thickBot="1" x14ac:dyDescent="0.35">
      <c r="A58" s="51" t="s">
        <v>108</v>
      </c>
      <c r="B58" s="52" t="s">
        <v>145</v>
      </c>
      <c r="C58" s="52" t="s">
        <v>144</v>
      </c>
      <c r="D58" s="52">
        <v>2021</v>
      </c>
      <c r="E58" s="52"/>
      <c r="F58" s="52"/>
      <c r="G58" s="52"/>
      <c r="H58" s="52"/>
      <c r="I58" s="52"/>
      <c r="J58" s="53"/>
      <c r="K58" s="43"/>
      <c r="L58" s="52"/>
      <c r="M58" s="52"/>
      <c r="N58" s="52"/>
      <c r="O58" s="52"/>
      <c r="P58" s="53"/>
      <c r="Q58" s="53"/>
    </row>
    <row r="59" spans="1:17" ht="15.75" thickBot="1" x14ac:dyDescent="0.35">
      <c r="A59" s="51" t="s">
        <v>108</v>
      </c>
      <c r="B59" s="52" t="s">
        <v>145</v>
      </c>
      <c r="C59" s="52" t="s">
        <v>144</v>
      </c>
      <c r="D59" s="52">
        <v>2022</v>
      </c>
      <c r="E59" s="52"/>
      <c r="F59" s="52"/>
      <c r="G59" s="52"/>
      <c r="H59" s="52"/>
      <c r="I59" s="52"/>
      <c r="J59" s="53"/>
      <c r="K59" s="43"/>
      <c r="L59" s="52"/>
      <c r="M59" s="52"/>
      <c r="N59" s="52"/>
      <c r="O59" s="52"/>
      <c r="P59" s="53"/>
      <c r="Q59" s="53"/>
    </row>
  </sheetData>
  <mergeCells count="2">
    <mergeCell ref="F6:J6"/>
    <mergeCell ref="L6:Q6"/>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1BB95-17D2-4197-A17F-4377E2D8108A}">
  <dimension ref="A1:Q58"/>
  <sheetViews>
    <sheetView workbookViewId="0">
      <selection activeCell="S7" sqref="S7"/>
    </sheetView>
  </sheetViews>
  <sheetFormatPr defaultColWidth="15.7109375" defaultRowHeight="15" x14ac:dyDescent="0.3"/>
  <cols>
    <col min="1" max="1" width="17.42578125" style="57" customWidth="1"/>
    <col min="2" max="2" width="14.28515625" style="57" bestFit="1" customWidth="1"/>
    <col min="3" max="3" width="9.85546875" style="57" bestFit="1" customWidth="1"/>
    <col min="4" max="4" width="8.5703125" style="57" bestFit="1" customWidth="1"/>
    <col min="5" max="5" width="11.140625" style="57" bestFit="1" customWidth="1"/>
    <col min="6" max="10" width="8.7109375" style="57" customWidth="1"/>
    <col min="11" max="11" width="4.7109375" style="57" customWidth="1"/>
    <col min="12" max="17" width="10.7109375" style="57" customWidth="1"/>
    <col min="18" max="16384" width="15.7109375" style="57"/>
  </cols>
  <sheetData>
    <row r="1" spans="1:17" x14ac:dyDescent="0.3">
      <c r="A1" s="60" t="s">
        <v>160</v>
      </c>
      <c r="B1" s="61"/>
      <c r="C1" s="61"/>
      <c r="D1" s="61"/>
      <c r="E1" s="62"/>
      <c r="F1" s="62"/>
      <c r="G1" s="62"/>
      <c r="H1" s="62"/>
      <c r="I1" s="62"/>
      <c r="J1" s="62"/>
      <c r="K1" s="62"/>
      <c r="L1" s="62"/>
      <c r="M1" s="62"/>
      <c r="N1" s="62"/>
      <c r="O1" s="62"/>
      <c r="P1" s="62"/>
      <c r="Q1" s="63"/>
    </row>
    <row r="2" spans="1:17" ht="21" customHeight="1" x14ac:dyDescent="0.3">
      <c r="A2" s="64" t="s">
        <v>162</v>
      </c>
      <c r="B2" s="65"/>
      <c r="C2" s="65"/>
      <c r="D2" s="65"/>
      <c r="E2" s="66"/>
      <c r="F2" s="66"/>
      <c r="G2" s="66"/>
      <c r="H2" s="66"/>
      <c r="I2" s="66"/>
      <c r="J2" s="66"/>
      <c r="K2" s="66"/>
      <c r="L2" s="66"/>
      <c r="M2" s="66"/>
      <c r="N2" s="66"/>
      <c r="O2" s="66"/>
      <c r="P2" s="66"/>
      <c r="Q2" s="67"/>
    </row>
    <row r="3" spans="1:17" ht="21" customHeight="1" thickBot="1" x14ac:dyDescent="0.35">
      <c r="A3" s="68" t="s">
        <v>161</v>
      </c>
      <c r="B3" s="69"/>
      <c r="C3" s="69"/>
      <c r="D3" s="69"/>
      <c r="E3" s="70"/>
      <c r="F3" s="70"/>
      <c r="G3" s="70"/>
      <c r="H3" s="70"/>
      <c r="I3" s="70"/>
      <c r="J3" s="70"/>
      <c r="K3" s="70"/>
      <c r="L3" s="70"/>
      <c r="M3" s="70"/>
      <c r="N3" s="70"/>
      <c r="O3" s="70"/>
      <c r="P3" s="70"/>
      <c r="Q3" s="71"/>
    </row>
    <row r="4" spans="1:17" customFormat="1" ht="21" customHeight="1" thickBot="1" x14ac:dyDescent="0.3">
      <c r="A4" s="129" t="s">
        <v>169</v>
      </c>
      <c r="B4" s="129"/>
      <c r="C4" s="129"/>
      <c r="D4" s="129"/>
      <c r="E4" s="129"/>
      <c r="F4" s="129"/>
      <c r="G4" s="129"/>
      <c r="H4" s="129"/>
      <c r="I4" s="129"/>
      <c r="J4" s="129"/>
      <c r="K4" s="129"/>
      <c r="L4" s="129"/>
      <c r="M4" s="129"/>
      <c r="N4" s="129"/>
      <c r="O4" s="130"/>
      <c r="P4" s="130"/>
      <c r="Q4" s="131"/>
    </row>
    <row r="5" spans="1:17" ht="15.75" customHeight="1" thickBot="1" x14ac:dyDescent="0.35">
      <c r="A5" s="111"/>
      <c r="B5" s="112"/>
      <c r="C5" s="112"/>
      <c r="D5" s="112"/>
      <c r="E5" s="91"/>
      <c r="F5" s="59"/>
      <c r="G5" s="59"/>
      <c r="H5" s="59"/>
      <c r="I5" s="59"/>
      <c r="J5" s="59"/>
      <c r="K5" s="91"/>
      <c r="L5" s="59"/>
      <c r="M5" s="59"/>
      <c r="N5" s="59"/>
      <c r="O5" s="59"/>
      <c r="P5" s="59"/>
      <c r="Q5" s="110"/>
    </row>
    <row r="6" spans="1:17" ht="15.75" customHeight="1" thickBot="1" x14ac:dyDescent="0.35">
      <c r="A6" s="113"/>
      <c r="B6" s="58"/>
      <c r="C6" s="58"/>
      <c r="D6" s="58"/>
      <c r="E6" s="114"/>
      <c r="F6" s="198" t="s">
        <v>151</v>
      </c>
      <c r="G6" s="199"/>
      <c r="H6" s="199"/>
      <c r="I6" s="199"/>
      <c r="J6" s="200"/>
      <c r="K6" s="91"/>
      <c r="L6" s="198" t="s">
        <v>168</v>
      </c>
      <c r="M6" s="199"/>
      <c r="N6" s="199"/>
      <c r="O6" s="199"/>
      <c r="P6" s="199"/>
      <c r="Q6" s="201"/>
    </row>
    <row r="7" spans="1:17" ht="75.75" thickBot="1" x14ac:dyDescent="0.35">
      <c r="A7" s="92" t="s">
        <v>146</v>
      </c>
      <c r="B7" s="74" t="s">
        <v>150</v>
      </c>
      <c r="C7" s="74" t="s">
        <v>148</v>
      </c>
      <c r="D7" s="74" t="s">
        <v>149</v>
      </c>
      <c r="E7" s="74" t="s">
        <v>147</v>
      </c>
      <c r="F7" s="73" t="s">
        <v>152</v>
      </c>
      <c r="G7" s="73" t="s">
        <v>153</v>
      </c>
      <c r="H7" s="73" t="s">
        <v>154</v>
      </c>
      <c r="I7" s="73" t="s">
        <v>155</v>
      </c>
      <c r="J7" s="73" t="s">
        <v>156</v>
      </c>
      <c r="K7" s="93"/>
      <c r="L7" s="72" t="s">
        <v>153</v>
      </c>
      <c r="M7" s="72" t="s">
        <v>154</v>
      </c>
      <c r="N7" s="72" t="s">
        <v>155</v>
      </c>
      <c r="O7" s="72" t="s">
        <v>156</v>
      </c>
      <c r="P7" s="72" t="s">
        <v>158</v>
      </c>
      <c r="Q7" s="94" t="s">
        <v>157</v>
      </c>
    </row>
    <row r="8" spans="1:17" ht="15.75" customHeight="1" thickBot="1" x14ac:dyDescent="0.35">
      <c r="A8" s="95" t="s">
        <v>108</v>
      </c>
      <c r="B8" s="48" t="s">
        <v>142</v>
      </c>
      <c r="C8" s="48" t="s">
        <v>143</v>
      </c>
      <c r="D8" s="48">
        <v>2011</v>
      </c>
      <c r="E8" s="48"/>
      <c r="F8" s="48"/>
      <c r="G8" s="48"/>
      <c r="H8" s="48"/>
      <c r="I8" s="48"/>
      <c r="J8" s="49"/>
      <c r="K8" s="93"/>
      <c r="L8" s="48"/>
      <c r="M8" s="48"/>
      <c r="N8" s="48"/>
      <c r="O8" s="48"/>
      <c r="P8" s="49"/>
      <c r="Q8" s="96"/>
    </row>
    <row r="9" spans="1:17" ht="15.75" thickBot="1" x14ac:dyDescent="0.35">
      <c r="A9" s="95" t="s">
        <v>108</v>
      </c>
      <c r="B9" s="48" t="s">
        <v>142</v>
      </c>
      <c r="C9" s="48" t="s">
        <v>143</v>
      </c>
      <c r="D9" s="48">
        <v>2012</v>
      </c>
      <c r="E9" s="48"/>
      <c r="F9" s="48"/>
      <c r="G9" s="48"/>
      <c r="H9" s="48"/>
      <c r="I9" s="48"/>
      <c r="J9" s="49"/>
      <c r="K9" s="93"/>
      <c r="L9" s="48"/>
      <c r="M9" s="48"/>
      <c r="N9" s="48"/>
      <c r="O9" s="48"/>
      <c r="P9" s="49"/>
      <c r="Q9" s="96"/>
    </row>
    <row r="10" spans="1:17" ht="15.75" thickBot="1" x14ac:dyDescent="0.35">
      <c r="A10" s="95" t="s">
        <v>108</v>
      </c>
      <c r="B10" s="48" t="s">
        <v>142</v>
      </c>
      <c r="C10" s="48" t="s">
        <v>143</v>
      </c>
      <c r="D10" s="48">
        <v>2013</v>
      </c>
      <c r="E10" s="48"/>
      <c r="F10" s="48"/>
      <c r="G10" s="48"/>
      <c r="H10" s="48"/>
      <c r="I10" s="48"/>
      <c r="J10" s="49"/>
      <c r="K10" s="93"/>
      <c r="L10" s="48"/>
      <c r="M10" s="48"/>
      <c r="N10" s="48"/>
      <c r="O10" s="48"/>
      <c r="P10" s="49"/>
      <c r="Q10" s="96"/>
    </row>
    <row r="11" spans="1:17" ht="15.75" thickBot="1" x14ac:dyDescent="0.35">
      <c r="A11" s="95" t="s">
        <v>108</v>
      </c>
      <c r="B11" s="48" t="s">
        <v>142</v>
      </c>
      <c r="C11" s="48" t="s">
        <v>143</v>
      </c>
      <c r="D11" s="48">
        <v>2014</v>
      </c>
      <c r="E11" s="48"/>
      <c r="F11" s="48"/>
      <c r="G11" s="48"/>
      <c r="H11" s="48"/>
      <c r="I11" s="48"/>
      <c r="J11" s="49"/>
      <c r="K11" s="93"/>
      <c r="L11" s="48"/>
      <c r="M11" s="48"/>
      <c r="N11" s="48"/>
      <c r="O11" s="48"/>
      <c r="P11" s="49"/>
      <c r="Q11" s="96"/>
    </row>
    <row r="12" spans="1:17" ht="15.75" thickBot="1" x14ac:dyDescent="0.35">
      <c r="A12" s="95" t="s">
        <v>108</v>
      </c>
      <c r="B12" s="48" t="s">
        <v>142</v>
      </c>
      <c r="C12" s="48" t="s">
        <v>143</v>
      </c>
      <c r="D12" s="48">
        <v>2015</v>
      </c>
      <c r="E12" s="48"/>
      <c r="F12" s="48"/>
      <c r="G12" s="48"/>
      <c r="H12" s="48"/>
      <c r="I12" s="48"/>
      <c r="J12" s="49"/>
      <c r="K12" s="93"/>
      <c r="L12" s="48"/>
      <c r="M12" s="48"/>
      <c r="N12" s="48"/>
      <c r="O12" s="48"/>
      <c r="P12" s="49"/>
      <c r="Q12" s="96"/>
    </row>
    <row r="13" spans="1:17" ht="15.75" thickBot="1" x14ac:dyDescent="0.35">
      <c r="A13" s="95" t="s">
        <v>108</v>
      </c>
      <c r="B13" s="48" t="s">
        <v>142</v>
      </c>
      <c r="C13" s="48" t="s">
        <v>143</v>
      </c>
      <c r="D13" s="48">
        <v>2016</v>
      </c>
      <c r="E13" s="48"/>
      <c r="F13" s="48"/>
      <c r="G13" s="48"/>
      <c r="H13" s="48"/>
      <c r="I13" s="48"/>
      <c r="J13" s="49"/>
      <c r="K13" s="93"/>
      <c r="L13" s="48"/>
      <c r="M13" s="48"/>
      <c r="N13" s="48"/>
      <c r="O13" s="48"/>
      <c r="P13" s="49"/>
      <c r="Q13" s="96"/>
    </row>
    <row r="14" spans="1:17" ht="15.75" thickBot="1" x14ac:dyDescent="0.35">
      <c r="A14" s="95" t="s">
        <v>108</v>
      </c>
      <c r="B14" s="48" t="s">
        <v>142</v>
      </c>
      <c r="C14" s="48" t="s">
        <v>143</v>
      </c>
      <c r="D14" s="48">
        <v>2017</v>
      </c>
      <c r="E14" s="48"/>
      <c r="F14" s="48"/>
      <c r="G14" s="48"/>
      <c r="H14" s="48"/>
      <c r="I14" s="48"/>
      <c r="J14" s="49"/>
      <c r="K14" s="93"/>
      <c r="L14" s="48"/>
      <c r="M14" s="48"/>
      <c r="N14" s="48"/>
      <c r="O14" s="48"/>
      <c r="P14" s="49"/>
      <c r="Q14" s="96"/>
    </row>
    <row r="15" spans="1:17" ht="15.75" thickBot="1" x14ac:dyDescent="0.35">
      <c r="A15" s="95" t="s">
        <v>108</v>
      </c>
      <c r="B15" s="48" t="s">
        <v>142</v>
      </c>
      <c r="C15" s="48" t="s">
        <v>143</v>
      </c>
      <c r="D15" s="48">
        <v>2018</v>
      </c>
      <c r="E15" s="48"/>
      <c r="F15" s="48"/>
      <c r="G15" s="48"/>
      <c r="H15" s="48"/>
      <c r="I15" s="48"/>
      <c r="J15" s="49"/>
      <c r="K15" s="93"/>
      <c r="L15" s="48"/>
      <c r="M15" s="48"/>
      <c r="N15" s="48"/>
      <c r="O15" s="48"/>
      <c r="P15" s="49"/>
      <c r="Q15" s="96"/>
    </row>
    <row r="16" spans="1:17" ht="15.75" thickBot="1" x14ac:dyDescent="0.35">
      <c r="A16" s="95" t="s">
        <v>108</v>
      </c>
      <c r="B16" s="48" t="s">
        <v>142</v>
      </c>
      <c r="C16" s="48" t="s">
        <v>143</v>
      </c>
      <c r="D16" s="48">
        <v>2019</v>
      </c>
      <c r="E16" s="48"/>
      <c r="F16" s="48"/>
      <c r="G16" s="48"/>
      <c r="H16" s="48"/>
      <c r="I16" s="48"/>
      <c r="J16" s="49"/>
      <c r="K16" s="93"/>
      <c r="L16" s="48"/>
      <c r="M16" s="48"/>
      <c r="N16" s="48"/>
      <c r="O16" s="48"/>
      <c r="P16" s="49"/>
      <c r="Q16" s="96"/>
    </row>
    <row r="17" spans="1:17" ht="15.75" thickBot="1" x14ac:dyDescent="0.35">
      <c r="A17" s="95" t="s">
        <v>108</v>
      </c>
      <c r="B17" s="48" t="s">
        <v>142</v>
      </c>
      <c r="C17" s="48" t="s">
        <v>143</v>
      </c>
      <c r="D17" s="48">
        <v>2020</v>
      </c>
      <c r="E17" s="48"/>
      <c r="F17" s="48"/>
      <c r="G17" s="48"/>
      <c r="H17" s="48"/>
      <c r="I17" s="48"/>
      <c r="J17" s="49"/>
      <c r="K17" s="93"/>
      <c r="L17" s="48"/>
      <c r="M17" s="48"/>
      <c r="N17" s="48"/>
      <c r="O17" s="48"/>
      <c r="P17" s="49"/>
      <c r="Q17" s="96"/>
    </row>
    <row r="18" spans="1:17" ht="15.75" thickBot="1" x14ac:dyDescent="0.35">
      <c r="A18" s="95" t="s">
        <v>108</v>
      </c>
      <c r="B18" s="48" t="s">
        <v>142</v>
      </c>
      <c r="C18" s="48" t="s">
        <v>143</v>
      </c>
      <c r="D18" s="48">
        <v>2021</v>
      </c>
      <c r="E18" s="48"/>
      <c r="F18" s="48"/>
      <c r="G18" s="48"/>
      <c r="H18" s="48"/>
      <c r="I18" s="48"/>
      <c r="J18" s="49"/>
      <c r="K18" s="93"/>
      <c r="L18" s="48"/>
      <c r="M18" s="48"/>
      <c r="N18" s="48"/>
      <c r="O18" s="48"/>
      <c r="P18" s="49"/>
      <c r="Q18" s="96"/>
    </row>
    <row r="19" spans="1:17" ht="15.75" thickBot="1" x14ac:dyDescent="0.35">
      <c r="A19" s="95" t="s">
        <v>108</v>
      </c>
      <c r="B19" s="48" t="s">
        <v>142</v>
      </c>
      <c r="C19" s="48" t="s">
        <v>143</v>
      </c>
      <c r="D19" s="48">
        <v>2022</v>
      </c>
      <c r="E19" s="48"/>
      <c r="F19" s="48"/>
      <c r="G19" s="48"/>
      <c r="H19" s="48"/>
      <c r="I19" s="48"/>
      <c r="J19" s="49"/>
      <c r="K19" s="93"/>
      <c r="L19" s="48"/>
      <c r="M19" s="48"/>
      <c r="N19" s="48"/>
      <c r="O19" s="48"/>
      <c r="P19" s="49"/>
      <c r="Q19" s="96"/>
    </row>
    <row r="20" spans="1:17" ht="15.75" thickBot="1" x14ac:dyDescent="0.35">
      <c r="A20" s="97"/>
      <c r="B20" s="93"/>
      <c r="C20" s="93"/>
      <c r="D20" s="50"/>
      <c r="E20" s="44"/>
      <c r="F20" s="93"/>
      <c r="G20" s="93"/>
      <c r="H20" s="93"/>
      <c r="I20" s="93"/>
      <c r="J20" s="45"/>
      <c r="K20" s="93"/>
      <c r="L20" s="93"/>
      <c r="M20" s="93"/>
      <c r="N20" s="93"/>
      <c r="O20" s="93"/>
      <c r="P20" s="45"/>
      <c r="Q20" s="98"/>
    </row>
    <row r="21" spans="1:17" ht="15.75" thickBot="1" x14ac:dyDescent="0.35">
      <c r="A21" s="95" t="s">
        <v>108</v>
      </c>
      <c r="B21" s="48" t="s">
        <v>142</v>
      </c>
      <c r="C21" s="48" t="s">
        <v>144</v>
      </c>
      <c r="D21" s="48">
        <v>2011</v>
      </c>
      <c r="E21" s="48"/>
      <c r="F21" s="48"/>
      <c r="G21" s="48"/>
      <c r="H21" s="48"/>
      <c r="I21" s="48"/>
      <c r="J21" s="54"/>
      <c r="K21" s="93"/>
      <c r="L21" s="48"/>
      <c r="M21" s="48"/>
      <c r="N21" s="48"/>
      <c r="O21" s="48"/>
      <c r="P21" s="54"/>
      <c r="Q21" s="99"/>
    </row>
    <row r="22" spans="1:17" ht="15.75" thickBot="1" x14ac:dyDescent="0.35">
      <c r="A22" s="100" t="s">
        <v>108</v>
      </c>
      <c r="B22" s="52" t="s">
        <v>142</v>
      </c>
      <c r="C22" s="52" t="s">
        <v>144</v>
      </c>
      <c r="D22" s="52">
        <v>2012</v>
      </c>
      <c r="E22" s="52"/>
      <c r="F22" s="52"/>
      <c r="G22" s="52"/>
      <c r="H22" s="52"/>
      <c r="I22" s="52"/>
      <c r="J22" s="53"/>
      <c r="K22" s="93"/>
      <c r="L22" s="52"/>
      <c r="M22" s="52"/>
      <c r="N22" s="52"/>
      <c r="O22" s="52"/>
      <c r="P22" s="53"/>
      <c r="Q22" s="101"/>
    </row>
    <row r="23" spans="1:17" ht="15.75" thickBot="1" x14ac:dyDescent="0.35">
      <c r="A23" s="95" t="s">
        <v>108</v>
      </c>
      <c r="B23" s="48" t="s">
        <v>142</v>
      </c>
      <c r="C23" s="48" t="s">
        <v>144</v>
      </c>
      <c r="D23" s="48">
        <v>2013</v>
      </c>
      <c r="E23" s="48"/>
      <c r="F23" s="48"/>
      <c r="G23" s="48"/>
      <c r="H23" s="48"/>
      <c r="I23" s="48"/>
      <c r="J23" s="54"/>
      <c r="K23" s="93"/>
      <c r="L23" s="48"/>
      <c r="M23" s="48"/>
      <c r="N23" s="48"/>
      <c r="O23" s="48"/>
      <c r="P23" s="54"/>
      <c r="Q23" s="99"/>
    </row>
    <row r="24" spans="1:17" ht="15.75" thickBot="1" x14ac:dyDescent="0.35">
      <c r="A24" s="95" t="s">
        <v>108</v>
      </c>
      <c r="B24" s="48" t="s">
        <v>142</v>
      </c>
      <c r="C24" s="48" t="s">
        <v>144</v>
      </c>
      <c r="D24" s="48">
        <v>2014</v>
      </c>
      <c r="E24" s="48"/>
      <c r="F24" s="48"/>
      <c r="G24" s="48"/>
      <c r="H24" s="48"/>
      <c r="I24" s="48"/>
      <c r="J24" s="54"/>
      <c r="K24" s="93"/>
      <c r="L24" s="48"/>
      <c r="M24" s="48"/>
      <c r="N24" s="48"/>
      <c r="O24" s="48"/>
      <c r="P24" s="54"/>
      <c r="Q24" s="99"/>
    </row>
    <row r="25" spans="1:17" ht="15.75" thickBot="1" x14ac:dyDescent="0.35">
      <c r="A25" s="100" t="s">
        <v>108</v>
      </c>
      <c r="B25" s="52" t="s">
        <v>142</v>
      </c>
      <c r="C25" s="52" t="s">
        <v>144</v>
      </c>
      <c r="D25" s="52">
        <v>2015</v>
      </c>
      <c r="E25" s="52"/>
      <c r="F25" s="52"/>
      <c r="G25" s="52"/>
      <c r="H25" s="52"/>
      <c r="I25" s="52"/>
      <c r="J25" s="53"/>
      <c r="K25" s="93"/>
      <c r="L25" s="52"/>
      <c r="M25" s="52"/>
      <c r="N25" s="52"/>
      <c r="O25" s="52"/>
      <c r="P25" s="53"/>
      <c r="Q25" s="101"/>
    </row>
    <row r="26" spans="1:17" ht="15.75" thickBot="1" x14ac:dyDescent="0.35">
      <c r="A26" s="95" t="s">
        <v>108</v>
      </c>
      <c r="B26" s="48" t="s">
        <v>142</v>
      </c>
      <c r="C26" s="48" t="s">
        <v>144</v>
      </c>
      <c r="D26" s="48">
        <v>2016</v>
      </c>
      <c r="E26" s="48"/>
      <c r="F26" s="48"/>
      <c r="G26" s="48"/>
      <c r="H26" s="48"/>
      <c r="I26" s="48"/>
      <c r="J26" s="54"/>
      <c r="K26" s="93"/>
      <c r="L26" s="48"/>
      <c r="M26" s="48"/>
      <c r="N26" s="48"/>
      <c r="O26" s="48"/>
      <c r="P26" s="54"/>
      <c r="Q26" s="99"/>
    </row>
    <row r="27" spans="1:17" ht="15.75" thickBot="1" x14ac:dyDescent="0.35">
      <c r="A27" s="95" t="s">
        <v>108</v>
      </c>
      <c r="B27" s="48" t="s">
        <v>142</v>
      </c>
      <c r="C27" s="48" t="s">
        <v>144</v>
      </c>
      <c r="D27" s="48">
        <v>2017</v>
      </c>
      <c r="E27" s="48"/>
      <c r="F27" s="48"/>
      <c r="G27" s="48"/>
      <c r="H27" s="48"/>
      <c r="I27" s="48"/>
      <c r="J27" s="54"/>
      <c r="K27" s="93"/>
      <c r="L27" s="48"/>
      <c r="M27" s="48"/>
      <c r="N27" s="48"/>
      <c r="O27" s="48"/>
      <c r="P27" s="54"/>
      <c r="Q27" s="99"/>
    </row>
    <row r="28" spans="1:17" ht="15.75" thickBot="1" x14ac:dyDescent="0.35">
      <c r="A28" s="100" t="s">
        <v>108</v>
      </c>
      <c r="B28" s="52" t="s">
        <v>142</v>
      </c>
      <c r="C28" s="52" t="s">
        <v>144</v>
      </c>
      <c r="D28" s="52">
        <v>2018</v>
      </c>
      <c r="E28" s="52"/>
      <c r="F28" s="52"/>
      <c r="G28" s="52"/>
      <c r="H28" s="52"/>
      <c r="I28" s="52"/>
      <c r="J28" s="53"/>
      <c r="K28" s="93"/>
      <c r="L28" s="52"/>
      <c r="M28" s="52"/>
      <c r="N28" s="52"/>
      <c r="O28" s="52"/>
      <c r="P28" s="53"/>
      <c r="Q28" s="101"/>
    </row>
    <row r="29" spans="1:17" ht="15.75" thickBot="1" x14ac:dyDescent="0.35">
      <c r="A29" s="95" t="s">
        <v>108</v>
      </c>
      <c r="B29" s="48" t="s">
        <v>142</v>
      </c>
      <c r="C29" s="48" t="s">
        <v>144</v>
      </c>
      <c r="D29" s="48">
        <v>2019</v>
      </c>
      <c r="E29" s="48"/>
      <c r="F29" s="48"/>
      <c r="G29" s="48"/>
      <c r="H29" s="48"/>
      <c r="I29" s="48"/>
      <c r="J29" s="54"/>
      <c r="K29" s="93"/>
      <c r="L29" s="48"/>
      <c r="M29" s="48"/>
      <c r="N29" s="48"/>
      <c r="O29" s="48"/>
      <c r="P29" s="54"/>
      <c r="Q29" s="99"/>
    </row>
    <row r="30" spans="1:17" ht="15.75" thickBot="1" x14ac:dyDescent="0.35">
      <c r="A30" s="95" t="s">
        <v>108</v>
      </c>
      <c r="B30" s="48" t="s">
        <v>142</v>
      </c>
      <c r="C30" s="48" t="s">
        <v>144</v>
      </c>
      <c r="D30" s="48">
        <v>2020</v>
      </c>
      <c r="E30" s="48"/>
      <c r="F30" s="48"/>
      <c r="G30" s="48"/>
      <c r="H30" s="48"/>
      <c r="I30" s="48"/>
      <c r="J30" s="54"/>
      <c r="K30" s="93"/>
      <c r="L30" s="48"/>
      <c r="M30" s="48"/>
      <c r="N30" s="48"/>
      <c r="O30" s="48"/>
      <c r="P30" s="54"/>
      <c r="Q30" s="99"/>
    </row>
    <row r="31" spans="1:17" ht="15.75" thickBot="1" x14ac:dyDescent="0.35">
      <c r="A31" s="100" t="s">
        <v>108</v>
      </c>
      <c r="B31" s="52" t="s">
        <v>142</v>
      </c>
      <c r="C31" s="52" t="s">
        <v>144</v>
      </c>
      <c r="D31" s="52">
        <v>2021</v>
      </c>
      <c r="E31" s="52"/>
      <c r="F31" s="52"/>
      <c r="G31" s="52"/>
      <c r="H31" s="52"/>
      <c r="I31" s="52"/>
      <c r="J31" s="53"/>
      <c r="K31" s="93"/>
      <c r="L31" s="52"/>
      <c r="M31" s="52"/>
      <c r="N31" s="52"/>
      <c r="O31" s="52"/>
      <c r="P31" s="53"/>
      <c r="Q31" s="101"/>
    </row>
    <row r="32" spans="1:17" ht="15.75" thickBot="1" x14ac:dyDescent="0.35">
      <c r="A32" s="95" t="s">
        <v>108</v>
      </c>
      <c r="B32" s="48" t="s">
        <v>142</v>
      </c>
      <c r="C32" s="48" t="s">
        <v>144</v>
      </c>
      <c r="D32" s="48">
        <v>2022</v>
      </c>
      <c r="E32" s="48"/>
      <c r="F32" s="48"/>
      <c r="G32" s="48"/>
      <c r="H32" s="48"/>
      <c r="I32" s="48"/>
      <c r="J32" s="54"/>
      <c r="K32" s="93"/>
      <c r="L32" s="48"/>
      <c r="M32" s="48"/>
      <c r="N32" s="48"/>
      <c r="O32" s="48"/>
      <c r="P32" s="54"/>
      <c r="Q32" s="99"/>
    </row>
    <row r="33" spans="1:17" x14ac:dyDescent="0.3">
      <c r="A33" s="102"/>
      <c r="B33" s="55"/>
      <c r="C33" s="55"/>
      <c r="D33" s="55"/>
      <c r="E33" s="55"/>
      <c r="F33" s="55"/>
      <c r="G33" s="55"/>
      <c r="H33" s="55"/>
      <c r="I33" s="55"/>
      <c r="J33" s="56"/>
      <c r="K33" s="93"/>
      <c r="L33" s="55"/>
      <c r="M33" s="55"/>
      <c r="N33" s="55"/>
      <c r="O33" s="55"/>
      <c r="P33" s="56"/>
      <c r="Q33" s="103"/>
    </row>
    <row r="34" spans="1:17" ht="15.75" thickBot="1" x14ac:dyDescent="0.35">
      <c r="A34" s="95" t="s">
        <v>108</v>
      </c>
      <c r="B34" s="48" t="s">
        <v>145</v>
      </c>
      <c r="C34" s="48" t="s">
        <v>143</v>
      </c>
      <c r="D34" s="48">
        <v>2011</v>
      </c>
      <c r="E34" s="48"/>
      <c r="F34" s="48"/>
      <c r="G34" s="48"/>
      <c r="H34" s="48"/>
      <c r="I34" s="48"/>
      <c r="J34" s="54"/>
      <c r="K34" s="93"/>
      <c r="L34" s="48"/>
      <c r="M34" s="48"/>
      <c r="N34" s="48"/>
      <c r="O34" s="48"/>
      <c r="P34" s="54"/>
      <c r="Q34" s="99"/>
    </row>
    <row r="35" spans="1:17" ht="15.75" thickBot="1" x14ac:dyDescent="0.35">
      <c r="A35" s="100" t="s">
        <v>108</v>
      </c>
      <c r="B35" s="52" t="s">
        <v>145</v>
      </c>
      <c r="C35" s="52" t="s">
        <v>143</v>
      </c>
      <c r="D35" s="52">
        <v>2012</v>
      </c>
      <c r="E35" s="52"/>
      <c r="F35" s="52"/>
      <c r="G35" s="52"/>
      <c r="H35" s="52"/>
      <c r="I35" s="52"/>
      <c r="J35" s="53"/>
      <c r="K35" s="93"/>
      <c r="L35" s="52"/>
      <c r="M35" s="52"/>
      <c r="N35" s="52"/>
      <c r="O35" s="52"/>
      <c r="P35" s="53"/>
      <c r="Q35" s="101"/>
    </row>
    <row r="36" spans="1:17" ht="15.75" thickBot="1" x14ac:dyDescent="0.35">
      <c r="A36" s="95" t="s">
        <v>108</v>
      </c>
      <c r="B36" s="48" t="s">
        <v>145</v>
      </c>
      <c r="C36" s="48" t="s">
        <v>143</v>
      </c>
      <c r="D36" s="48">
        <v>2013</v>
      </c>
      <c r="E36" s="48"/>
      <c r="F36" s="48"/>
      <c r="G36" s="48"/>
      <c r="H36" s="48"/>
      <c r="I36" s="48"/>
      <c r="J36" s="54"/>
      <c r="K36" s="93"/>
      <c r="L36" s="48"/>
      <c r="M36" s="48"/>
      <c r="N36" s="48"/>
      <c r="O36" s="48"/>
      <c r="P36" s="54"/>
      <c r="Q36" s="99"/>
    </row>
    <row r="37" spans="1:17" ht="15.75" thickBot="1" x14ac:dyDescent="0.35">
      <c r="A37" s="95" t="s">
        <v>108</v>
      </c>
      <c r="B37" s="48" t="s">
        <v>145</v>
      </c>
      <c r="C37" s="48" t="s">
        <v>143</v>
      </c>
      <c r="D37" s="48">
        <v>2014</v>
      </c>
      <c r="E37" s="48"/>
      <c r="F37" s="48"/>
      <c r="G37" s="48"/>
      <c r="H37" s="48"/>
      <c r="I37" s="48"/>
      <c r="J37" s="54"/>
      <c r="K37" s="93"/>
      <c r="L37" s="48"/>
      <c r="M37" s="48"/>
      <c r="N37" s="48"/>
      <c r="O37" s="48"/>
      <c r="P37" s="54"/>
      <c r="Q37" s="99"/>
    </row>
    <row r="38" spans="1:17" ht="15.75" thickBot="1" x14ac:dyDescent="0.35">
      <c r="A38" s="100" t="s">
        <v>108</v>
      </c>
      <c r="B38" s="52" t="s">
        <v>145</v>
      </c>
      <c r="C38" s="52" t="s">
        <v>143</v>
      </c>
      <c r="D38" s="52">
        <v>2015</v>
      </c>
      <c r="E38" s="52"/>
      <c r="F38" s="52"/>
      <c r="G38" s="52"/>
      <c r="H38" s="52"/>
      <c r="I38" s="52"/>
      <c r="J38" s="53"/>
      <c r="K38" s="93"/>
      <c r="L38" s="52"/>
      <c r="M38" s="52"/>
      <c r="N38" s="52"/>
      <c r="O38" s="52"/>
      <c r="P38" s="53"/>
      <c r="Q38" s="101"/>
    </row>
    <row r="39" spans="1:17" ht="15.75" thickBot="1" x14ac:dyDescent="0.35">
      <c r="A39" s="95" t="s">
        <v>108</v>
      </c>
      <c r="B39" s="48" t="s">
        <v>145</v>
      </c>
      <c r="C39" s="48" t="s">
        <v>143</v>
      </c>
      <c r="D39" s="48">
        <v>2016</v>
      </c>
      <c r="E39" s="48"/>
      <c r="F39" s="48"/>
      <c r="G39" s="48"/>
      <c r="H39" s="48"/>
      <c r="I39" s="48"/>
      <c r="J39" s="54"/>
      <c r="K39" s="93"/>
      <c r="L39" s="48"/>
      <c r="M39" s="48"/>
      <c r="N39" s="48"/>
      <c r="O39" s="48"/>
      <c r="P39" s="54"/>
      <c r="Q39" s="99"/>
    </row>
    <row r="40" spans="1:17" ht="15.75" thickBot="1" x14ac:dyDescent="0.35">
      <c r="A40" s="95" t="s">
        <v>108</v>
      </c>
      <c r="B40" s="48" t="s">
        <v>145</v>
      </c>
      <c r="C40" s="48" t="s">
        <v>143</v>
      </c>
      <c r="D40" s="48">
        <v>2017</v>
      </c>
      <c r="E40" s="48"/>
      <c r="F40" s="48"/>
      <c r="G40" s="48"/>
      <c r="H40" s="48"/>
      <c r="I40" s="48"/>
      <c r="J40" s="54"/>
      <c r="K40" s="93"/>
      <c r="L40" s="48"/>
      <c r="M40" s="48"/>
      <c r="N40" s="48"/>
      <c r="O40" s="48"/>
      <c r="P40" s="54"/>
      <c r="Q40" s="99"/>
    </row>
    <row r="41" spans="1:17" ht="15.75" thickBot="1" x14ac:dyDescent="0.35">
      <c r="A41" s="100" t="s">
        <v>108</v>
      </c>
      <c r="B41" s="52" t="s">
        <v>145</v>
      </c>
      <c r="C41" s="52" t="s">
        <v>143</v>
      </c>
      <c r="D41" s="52">
        <v>2018</v>
      </c>
      <c r="E41" s="52"/>
      <c r="F41" s="52"/>
      <c r="G41" s="52"/>
      <c r="H41" s="52"/>
      <c r="I41" s="52"/>
      <c r="J41" s="53"/>
      <c r="K41" s="93"/>
      <c r="L41" s="52"/>
      <c r="M41" s="52"/>
      <c r="N41" s="52"/>
      <c r="O41" s="52"/>
      <c r="P41" s="53"/>
      <c r="Q41" s="101"/>
    </row>
    <row r="42" spans="1:17" ht="15.75" thickBot="1" x14ac:dyDescent="0.35">
      <c r="A42" s="95" t="s">
        <v>108</v>
      </c>
      <c r="B42" s="48" t="s">
        <v>145</v>
      </c>
      <c r="C42" s="48" t="s">
        <v>143</v>
      </c>
      <c r="D42" s="48">
        <v>2019</v>
      </c>
      <c r="E42" s="48"/>
      <c r="F42" s="48"/>
      <c r="G42" s="48"/>
      <c r="H42" s="48"/>
      <c r="I42" s="48"/>
      <c r="J42" s="54"/>
      <c r="K42" s="93"/>
      <c r="L42" s="48"/>
      <c r="M42" s="48"/>
      <c r="N42" s="48"/>
      <c r="O42" s="48"/>
      <c r="P42" s="54"/>
      <c r="Q42" s="99"/>
    </row>
    <row r="43" spans="1:17" ht="15.75" thickBot="1" x14ac:dyDescent="0.35">
      <c r="A43" s="95" t="s">
        <v>108</v>
      </c>
      <c r="B43" s="48" t="s">
        <v>145</v>
      </c>
      <c r="C43" s="48" t="s">
        <v>143</v>
      </c>
      <c r="D43" s="48">
        <v>2020</v>
      </c>
      <c r="E43" s="48"/>
      <c r="F43" s="48"/>
      <c r="G43" s="48"/>
      <c r="H43" s="48"/>
      <c r="I43" s="48"/>
      <c r="J43" s="54"/>
      <c r="K43" s="93"/>
      <c r="L43" s="48"/>
      <c r="M43" s="48"/>
      <c r="N43" s="48"/>
      <c r="O43" s="48"/>
      <c r="P43" s="54"/>
      <c r="Q43" s="99"/>
    </row>
    <row r="44" spans="1:17" ht="15.75" thickBot="1" x14ac:dyDescent="0.35">
      <c r="A44" s="100" t="s">
        <v>108</v>
      </c>
      <c r="B44" s="52" t="s">
        <v>145</v>
      </c>
      <c r="C44" s="52" t="s">
        <v>143</v>
      </c>
      <c r="D44" s="52">
        <v>2021</v>
      </c>
      <c r="E44" s="52"/>
      <c r="F44" s="52"/>
      <c r="G44" s="52"/>
      <c r="H44" s="52"/>
      <c r="I44" s="52"/>
      <c r="J44" s="53"/>
      <c r="K44" s="93"/>
      <c r="L44" s="52"/>
      <c r="M44" s="52"/>
      <c r="N44" s="52"/>
      <c r="O44" s="52"/>
      <c r="P44" s="53"/>
      <c r="Q44" s="101"/>
    </row>
    <row r="45" spans="1:17" ht="15.75" thickBot="1" x14ac:dyDescent="0.35">
      <c r="A45" s="100" t="s">
        <v>108</v>
      </c>
      <c r="B45" s="52" t="s">
        <v>145</v>
      </c>
      <c r="C45" s="52" t="s">
        <v>143</v>
      </c>
      <c r="D45" s="52">
        <v>2022</v>
      </c>
      <c r="E45" s="52"/>
      <c r="F45" s="52"/>
      <c r="G45" s="52"/>
      <c r="H45" s="52"/>
      <c r="I45" s="52"/>
      <c r="J45" s="53"/>
      <c r="K45" s="93"/>
      <c r="L45" s="52"/>
      <c r="M45" s="52"/>
      <c r="N45" s="52"/>
      <c r="O45" s="52"/>
      <c r="P45" s="53"/>
      <c r="Q45" s="101"/>
    </row>
    <row r="46" spans="1:17" ht="15.75" thickBot="1" x14ac:dyDescent="0.35">
      <c r="A46" s="97"/>
      <c r="B46" s="93"/>
      <c r="C46" s="93"/>
      <c r="D46" s="93"/>
      <c r="E46" s="93"/>
      <c r="F46" s="93"/>
      <c r="G46" s="93"/>
      <c r="H46" s="93"/>
      <c r="I46" s="93"/>
      <c r="J46" s="46"/>
      <c r="K46" s="93"/>
      <c r="L46" s="93"/>
      <c r="M46" s="93"/>
      <c r="N46" s="93"/>
      <c r="O46" s="93"/>
      <c r="P46" s="46"/>
      <c r="Q46" s="104"/>
    </row>
    <row r="47" spans="1:17" ht="15.75" thickBot="1" x14ac:dyDescent="0.35">
      <c r="A47" s="95" t="s">
        <v>108</v>
      </c>
      <c r="B47" s="48" t="s">
        <v>145</v>
      </c>
      <c r="C47" s="52" t="s">
        <v>144</v>
      </c>
      <c r="D47" s="48">
        <v>2011</v>
      </c>
      <c r="E47" s="48"/>
      <c r="F47" s="48"/>
      <c r="G47" s="48"/>
      <c r="H47" s="48"/>
      <c r="I47" s="48"/>
      <c r="J47" s="54"/>
      <c r="K47" s="93"/>
      <c r="L47" s="48"/>
      <c r="M47" s="48"/>
      <c r="N47" s="48"/>
      <c r="O47" s="48"/>
      <c r="P47" s="54"/>
      <c r="Q47" s="99"/>
    </row>
    <row r="48" spans="1:17" ht="15.75" thickBot="1" x14ac:dyDescent="0.35">
      <c r="A48" s="100" t="s">
        <v>108</v>
      </c>
      <c r="B48" s="52" t="s">
        <v>145</v>
      </c>
      <c r="C48" s="52" t="s">
        <v>144</v>
      </c>
      <c r="D48" s="52">
        <v>2012</v>
      </c>
      <c r="E48" s="52"/>
      <c r="F48" s="52"/>
      <c r="G48" s="52"/>
      <c r="H48" s="52"/>
      <c r="I48" s="52"/>
      <c r="J48" s="53"/>
      <c r="K48" s="93"/>
      <c r="L48" s="52"/>
      <c r="M48" s="52"/>
      <c r="N48" s="52"/>
      <c r="O48" s="52"/>
      <c r="P48" s="53"/>
      <c r="Q48" s="101"/>
    </row>
    <row r="49" spans="1:17" ht="15.75" thickBot="1" x14ac:dyDescent="0.35">
      <c r="A49" s="95" t="s">
        <v>108</v>
      </c>
      <c r="B49" s="48" t="s">
        <v>145</v>
      </c>
      <c r="C49" s="52" t="s">
        <v>144</v>
      </c>
      <c r="D49" s="48">
        <v>2013</v>
      </c>
      <c r="E49" s="48"/>
      <c r="F49" s="48"/>
      <c r="G49" s="48"/>
      <c r="H49" s="48"/>
      <c r="I49" s="48"/>
      <c r="J49" s="54"/>
      <c r="K49" s="93"/>
      <c r="L49" s="48"/>
      <c r="M49" s="48"/>
      <c r="N49" s="48"/>
      <c r="O49" s="48"/>
      <c r="P49" s="54"/>
      <c r="Q49" s="99"/>
    </row>
    <row r="50" spans="1:17" ht="15.75" thickBot="1" x14ac:dyDescent="0.35">
      <c r="A50" s="95" t="s">
        <v>108</v>
      </c>
      <c r="B50" s="48" t="s">
        <v>145</v>
      </c>
      <c r="C50" s="52" t="s">
        <v>144</v>
      </c>
      <c r="D50" s="48">
        <v>2014</v>
      </c>
      <c r="E50" s="48"/>
      <c r="F50" s="48"/>
      <c r="G50" s="48"/>
      <c r="H50" s="48"/>
      <c r="I50" s="48"/>
      <c r="J50" s="54"/>
      <c r="K50" s="93"/>
      <c r="L50" s="48"/>
      <c r="M50" s="48"/>
      <c r="N50" s="48"/>
      <c r="O50" s="48"/>
      <c r="P50" s="54"/>
      <c r="Q50" s="99"/>
    </row>
    <row r="51" spans="1:17" ht="15.75" thickBot="1" x14ac:dyDescent="0.35">
      <c r="A51" s="100" t="s">
        <v>108</v>
      </c>
      <c r="B51" s="52" t="s">
        <v>145</v>
      </c>
      <c r="C51" s="52" t="s">
        <v>144</v>
      </c>
      <c r="D51" s="52">
        <v>2015</v>
      </c>
      <c r="E51" s="52"/>
      <c r="F51" s="52"/>
      <c r="G51" s="52"/>
      <c r="H51" s="52"/>
      <c r="I51" s="52"/>
      <c r="J51" s="53"/>
      <c r="K51" s="93"/>
      <c r="L51" s="52"/>
      <c r="M51" s="52"/>
      <c r="N51" s="52"/>
      <c r="O51" s="52"/>
      <c r="P51" s="53"/>
      <c r="Q51" s="101"/>
    </row>
    <row r="52" spans="1:17" ht="15.75" thickBot="1" x14ac:dyDescent="0.35">
      <c r="A52" s="95" t="s">
        <v>108</v>
      </c>
      <c r="B52" s="48" t="s">
        <v>145</v>
      </c>
      <c r="C52" s="52" t="s">
        <v>144</v>
      </c>
      <c r="D52" s="48">
        <v>2016</v>
      </c>
      <c r="E52" s="48"/>
      <c r="F52" s="48"/>
      <c r="G52" s="48"/>
      <c r="H52" s="48"/>
      <c r="I52" s="48"/>
      <c r="J52" s="54"/>
      <c r="K52" s="93"/>
      <c r="L52" s="48"/>
      <c r="M52" s="48"/>
      <c r="N52" s="48"/>
      <c r="O52" s="48"/>
      <c r="P52" s="54"/>
      <c r="Q52" s="99"/>
    </row>
    <row r="53" spans="1:17" ht="15.75" thickBot="1" x14ac:dyDescent="0.35">
      <c r="A53" s="95" t="s">
        <v>108</v>
      </c>
      <c r="B53" s="48" t="s">
        <v>145</v>
      </c>
      <c r="C53" s="52" t="s">
        <v>144</v>
      </c>
      <c r="D53" s="48">
        <v>2017</v>
      </c>
      <c r="E53" s="48"/>
      <c r="F53" s="48"/>
      <c r="G53" s="48"/>
      <c r="H53" s="48"/>
      <c r="I53" s="48"/>
      <c r="J53" s="54"/>
      <c r="K53" s="93"/>
      <c r="L53" s="48"/>
      <c r="M53" s="48"/>
      <c r="N53" s="48"/>
      <c r="O53" s="48"/>
      <c r="P53" s="54"/>
      <c r="Q53" s="99"/>
    </row>
    <row r="54" spans="1:17" ht="15.75" thickBot="1" x14ac:dyDescent="0.35">
      <c r="A54" s="100" t="s">
        <v>108</v>
      </c>
      <c r="B54" s="52" t="s">
        <v>145</v>
      </c>
      <c r="C54" s="52" t="s">
        <v>144</v>
      </c>
      <c r="D54" s="52">
        <v>2018</v>
      </c>
      <c r="E54" s="52"/>
      <c r="F54" s="52"/>
      <c r="G54" s="52"/>
      <c r="H54" s="52"/>
      <c r="I54" s="52"/>
      <c r="J54" s="53"/>
      <c r="K54" s="93"/>
      <c r="L54" s="52"/>
      <c r="M54" s="52"/>
      <c r="N54" s="52"/>
      <c r="O54" s="52"/>
      <c r="P54" s="53"/>
      <c r="Q54" s="101"/>
    </row>
    <row r="55" spans="1:17" ht="15.75" thickBot="1" x14ac:dyDescent="0.35">
      <c r="A55" s="95" t="s">
        <v>108</v>
      </c>
      <c r="B55" s="48" t="s">
        <v>145</v>
      </c>
      <c r="C55" s="52" t="s">
        <v>144</v>
      </c>
      <c r="D55" s="48">
        <v>2019</v>
      </c>
      <c r="E55" s="48"/>
      <c r="F55" s="48"/>
      <c r="G55" s="48"/>
      <c r="H55" s="48"/>
      <c r="I55" s="48"/>
      <c r="J55" s="54"/>
      <c r="K55" s="93"/>
      <c r="L55" s="48"/>
      <c r="M55" s="48"/>
      <c r="N55" s="48"/>
      <c r="O55" s="48"/>
      <c r="P55" s="54"/>
      <c r="Q55" s="99"/>
    </row>
    <row r="56" spans="1:17" ht="15.75" thickBot="1" x14ac:dyDescent="0.35">
      <c r="A56" s="95" t="s">
        <v>108</v>
      </c>
      <c r="B56" s="48" t="s">
        <v>145</v>
      </c>
      <c r="C56" s="52" t="s">
        <v>144</v>
      </c>
      <c r="D56" s="48">
        <v>2020</v>
      </c>
      <c r="E56" s="48"/>
      <c r="F56" s="48"/>
      <c r="G56" s="48"/>
      <c r="H56" s="48"/>
      <c r="I56" s="48"/>
      <c r="J56" s="54"/>
      <c r="K56" s="93"/>
      <c r="L56" s="48"/>
      <c r="M56" s="48"/>
      <c r="N56" s="48"/>
      <c r="O56" s="48"/>
      <c r="P56" s="54"/>
      <c r="Q56" s="99"/>
    </row>
    <row r="57" spans="1:17" ht="15.75" thickBot="1" x14ac:dyDescent="0.35">
      <c r="A57" s="100" t="s">
        <v>108</v>
      </c>
      <c r="B57" s="52" t="s">
        <v>145</v>
      </c>
      <c r="C57" s="52" t="s">
        <v>144</v>
      </c>
      <c r="D57" s="52">
        <v>2021</v>
      </c>
      <c r="E57" s="52"/>
      <c r="F57" s="52"/>
      <c r="G57" s="52"/>
      <c r="H57" s="52"/>
      <c r="I57" s="52"/>
      <c r="J57" s="53"/>
      <c r="K57" s="93"/>
      <c r="L57" s="52"/>
      <c r="M57" s="52"/>
      <c r="N57" s="52"/>
      <c r="O57" s="52"/>
      <c r="P57" s="53"/>
      <c r="Q57" s="101"/>
    </row>
    <row r="58" spans="1:17" ht="15.75" thickBot="1" x14ac:dyDescent="0.35">
      <c r="A58" s="105" t="s">
        <v>108</v>
      </c>
      <c r="B58" s="106" t="s">
        <v>145</v>
      </c>
      <c r="C58" s="106" t="s">
        <v>144</v>
      </c>
      <c r="D58" s="106">
        <v>2022</v>
      </c>
      <c r="E58" s="106"/>
      <c r="F58" s="106"/>
      <c r="G58" s="106"/>
      <c r="H58" s="106"/>
      <c r="I58" s="106"/>
      <c r="J58" s="107"/>
      <c r="K58" s="108"/>
      <c r="L58" s="106"/>
      <c r="M58" s="106"/>
      <c r="N58" s="106"/>
      <c r="O58" s="106"/>
      <c r="P58" s="107"/>
      <c r="Q58" s="109"/>
    </row>
  </sheetData>
  <mergeCells count="2">
    <mergeCell ref="F6:J6"/>
    <mergeCell ref="L6:Q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9BB08-24E5-4D20-B63F-EBB9C605F83A}">
  <dimension ref="A1:R3"/>
  <sheetViews>
    <sheetView zoomScale="90" zoomScaleNormal="90" zoomScaleSheetLayoutView="100" workbookViewId="0">
      <selection activeCell="H7" sqref="H7"/>
    </sheetView>
  </sheetViews>
  <sheetFormatPr defaultRowHeight="16.5" x14ac:dyDescent="0.3"/>
  <cols>
    <col min="1" max="1" width="13" style="232" bestFit="1" customWidth="1"/>
    <col min="2" max="2" width="22.5703125" style="232" bestFit="1" customWidth="1"/>
    <col min="3" max="3" width="30.7109375" style="142" customWidth="1"/>
    <col min="4" max="4" width="20.140625" style="1" bestFit="1" customWidth="1"/>
    <col min="5" max="5" width="20.7109375" style="80" customWidth="1"/>
    <col min="6" max="6" width="21.85546875" style="233" bestFit="1" customWidth="1"/>
    <col min="7" max="7" width="20.7109375" style="226" customWidth="1"/>
    <col min="8" max="14" width="9.140625" style="226"/>
    <col min="15" max="15" width="0" style="226" hidden="1" customWidth="1"/>
    <col min="16" max="18" width="9.140625" style="226" hidden="1" customWidth="1"/>
    <col min="19" max="16384" width="9.140625" style="226"/>
  </cols>
  <sheetData>
    <row r="1" spans="1:16" x14ac:dyDescent="0.3">
      <c r="A1" s="225" t="s">
        <v>189</v>
      </c>
      <c r="B1" s="225"/>
      <c r="C1" s="225"/>
      <c r="D1" s="225"/>
      <c r="E1" s="225"/>
      <c r="F1" s="225"/>
      <c r="G1"/>
    </row>
    <row r="2" spans="1:16" ht="66" customHeight="1" x14ac:dyDescent="0.3">
      <c r="A2" s="225"/>
      <c r="B2" s="225"/>
      <c r="C2" s="225"/>
      <c r="D2" s="225"/>
      <c r="E2" s="225"/>
      <c r="F2" s="225"/>
      <c r="G2"/>
      <c r="N2" s="227"/>
      <c r="O2" s="227"/>
      <c r="P2" s="227"/>
    </row>
    <row r="3" spans="1:16" ht="77.25" customHeight="1" x14ac:dyDescent="0.3">
      <c r="A3" s="228" t="s">
        <v>190</v>
      </c>
      <c r="B3" s="229" t="s">
        <v>183</v>
      </c>
      <c r="C3" s="230" t="s">
        <v>10</v>
      </c>
      <c r="D3" s="229" t="s">
        <v>181</v>
      </c>
      <c r="E3" s="229" t="s">
        <v>191</v>
      </c>
      <c r="F3" s="231" t="s">
        <v>192</v>
      </c>
      <c r="K3" s="227"/>
      <c r="L3" s="227"/>
      <c r="M3" s="227"/>
    </row>
  </sheetData>
  <autoFilter ref="A3:F3" xr:uid="{00000000-0001-0000-0200-000000000000}"/>
  <mergeCells count="1">
    <mergeCell ref="A1:F2"/>
  </mergeCells>
  <printOptions horizontalCentered="1"/>
  <pageMargins left="0.2" right="0.2" top="0.75" bottom="0.75" header="0.3" footer="0.3"/>
  <pageSetup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M9"/>
  <sheetViews>
    <sheetView zoomScaleNormal="100" workbookViewId="0">
      <selection activeCell="I15" sqref="I15"/>
    </sheetView>
  </sheetViews>
  <sheetFormatPr defaultRowHeight="16.5" x14ac:dyDescent="0.3"/>
  <cols>
    <col min="1" max="1" width="31.7109375" style="125" bestFit="1" customWidth="1"/>
    <col min="2" max="2" width="16.28515625" style="125" bestFit="1" customWidth="1"/>
    <col min="3" max="3" width="10.85546875" style="125" bestFit="1" customWidth="1"/>
    <col min="4" max="4" width="13.85546875" style="125" bestFit="1" customWidth="1"/>
    <col min="5" max="5" width="9.140625" style="125"/>
    <col min="6" max="6" width="31.7109375" style="125" bestFit="1" customWidth="1"/>
    <col min="7" max="7" width="16.28515625" style="125" bestFit="1" customWidth="1"/>
    <col min="8" max="8" width="10.85546875" style="125" bestFit="1" customWidth="1"/>
    <col min="9" max="9" width="13.85546875" style="125" bestFit="1" customWidth="1"/>
    <col min="10" max="10" width="9.140625" style="125" customWidth="1"/>
    <col min="11" max="11" width="9.140625" style="125" hidden="1" customWidth="1"/>
    <col min="12" max="14" width="9.140625" style="125" customWidth="1"/>
    <col min="15" max="16384" width="9.140625" style="125"/>
  </cols>
  <sheetData>
    <row r="1" spans="1:13" ht="62.25" customHeight="1" x14ac:dyDescent="0.3">
      <c r="A1" s="234" t="s">
        <v>193</v>
      </c>
      <c r="B1" s="235"/>
      <c r="C1" s="235"/>
      <c r="D1" s="236"/>
      <c r="E1" s="124"/>
      <c r="F1" s="234" t="s">
        <v>194</v>
      </c>
      <c r="G1" s="235"/>
      <c r="H1" s="235"/>
      <c r="I1" s="236"/>
      <c r="J1" s="124"/>
      <c r="K1" s="124"/>
      <c r="L1" s="124"/>
      <c r="M1" s="124"/>
    </row>
    <row r="2" spans="1:13" s="121" customFormat="1" x14ac:dyDescent="0.25">
      <c r="A2" s="136" t="s">
        <v>11</v>
      </c>
      <c r="B2" s="140" t="s">
        <v>195</v>
      </c>
      <c r="C2" s="139" t="s">
        <v>196</v>
      </c>
      <c r="D2" s="141" t="s">
        <v>197</v>
      </c>
      <c r="E2" s="126"/>
      <c r="F2" s="136" t="s">
        <v>11</v>
      </c>
      <c r="G2" s="240" t="s">
        <v>195</v>
      </c>
      <c r="H2" s="241" t="s">
        <v>196</v>
      </c>
      <c r="I2" s="242" t="s">
        <v>197</v>
      </c>
      <c r="J2" s="126"/>
      <c r="K2" s="126"/>
      <c r="L2" s="126"/>
      <c r="M2" s="126"/>
    </row>
    <row r="3" spans="1:13" s="121" customFormat="1" x14ac:dyDescent="0.25">
      <c r="A3" s="138" t="s">
        <v>107</v>
      </c>
      <c r="B3" s="79"/>
      <c r="C3" s="79"/>
      <c r="D3" s="137"/>
      <c r="E3" s="126"/>
      <c r="F3" s="138" t="s">
        <v>107</v>
      </c>
      <c r="G3" s="79"/>
      <c r="H3" s="79"/>
      <c r="I3" s="137"/>
      <c r="J3" s="126"/>
      <c r="K3" s="126"/>
      <c r="L3" s="126"/>
      <c r="M3" s="126"/>
    </row>
    <row r="4" spans="1:13" s="121" customFormat="1" x14ac:dyDescent="0.25">
      <c r="A4" s="138" t="s">
        <v>1</v>
      </c>
      <c r="B4" s="79"/>
      <c r="C4" s="79"/>
      <c r="D4" s="137"/>
      <c r="E4" s="126"/>
      <c r="F4" s="138" t="s">
        <v>1</v>
      </c>
      <c r="G4" s="79"/>
      <c r="H4" s="79"/>
      <c r="I4" s="137"/>
      <c r="J4" s="126"/>
      <c r="K4" s="126"/>
      <c r="L4" s="126"/>
      <c r="M4" s="126"/>
    </row>
    <row r="5" spans="1:13" s="121" customFormat="1" x14ac:dyDescent="0.25">
      <c r="A5" s="138" t="s">
        <v>0</v>
      </c>
      <c r="B5" s="79"/>
      <c r="C5" s="79"/>
      <c r="D5" s="137"/>
      <c r="E5" s="126"/>
      <c r="F5" s="138" t="s">
        <v>0</v>
      </c>
      <c r="G5" s="79"/>
      <c r="H5" s="79"/>
      <c r="I5" s="137"/>
      <c r="J5" s="126"/>
      <c r="K5" s="126"/>
      <c r="L5" s="126"/>
      <c r="M5" s="126"/>
    </row>
    <row r="6" spans="1:13" s="121" customFormat="1" x14ac:dyDescent="0.25">
      <c r="A6" s="138" t="s">
        <v>3</v>
      </c>
      <c r="B6" s="79"/>
      <c r="C6" s="79"/>
      <c r="D6" s="137"/>
      <c r="E6" s="126"/>
      <c r="F6" s="138" t="s">
        <v>3</v>
      </c>
      <c r="G6" s="79"/>
      <c r="H6" s="79"/>
      <c r="I6" s="137"/>
      <c r="J6" s="126"/>
      <c r="K6" s="126"/>
      <c r="L6" s="126"/>
      <c r="M6" s="126"/>
    </row>
    <row r="7" spans="1:13" s="121" customFormat="1" x14ac:dyDescent="0.25">
      <c r="A7" s="138" t="s">
        <v>4</v>
      </c>
      <c r="B7" s="79"/>
      <c r="C7" s="79"/>
      <c r="D7" s="137"/>
      <c r="E7" s="126"/>
      <c r="F7" s="138" t="s">
        <v>4</v>
      </c>
      <c r="G7" s="79"/>
      <c r="H7" s="79"/>
      <c r="I7" s="137"/>
      <c r="J7" s="126"/>
      <c r="K7" s="126"/>
      <c r="L7" s="126"/>
      <c r="M7" s="126"/>
    </row>
    <row r="8" spans="1:13" ht="42.75" customHeight="1" thickBot="1" x14ac:dyDescent="0.35">
      <c r="A8" s="237" t="s">
        <v>163</v>
      </c>
      <c r="B8" s="238"/>
      <c r="C8" s="238"/>
      <c r="D8" s="239"/>
      <c r="E8" s="124"/>
      <c r="F8" s="237" t="s">
        <v>177</v>
      </c>
      <c r="G8" s="238"/>
      <c r="H8" s="238"/>
      <c r="I8" s="239"/>
      <c r="J8" s="124"/>
      <c r="K8" s="124"/>
      <c r="L8" s="124"/>
      <c r="M8" s="124"/>
    </row>
    <row r="9" spans="1:13" x14ac:dyDescent="0.3">
      <c r="D9" s="124"/>
      <c r="E9" s="124"/>
      <c r="F9" s="124"/>
      <c r="G9" s="124"/>
      <c r="H9" s="124"/>
      <c r="I9" s="124"/>
      <c r="J9" s="124"/>
      <c r="K9" s="124"/>
      <c r="L9" s="124"/>
      <c r="M9" s="124"/>
    </row>
  </sheetData>
  <mergeCells count="4">
    <mergeCell ref="A1:D1"/>
    <mergeCell ref="A8:D8"/>
    <mergeCell ref="F1:I1"/>
    <mergeCell ref="F8:I8"/>
  </mergeCells>
  <printOptions horizontalCentered="1"/>
  <pageMargins left="0.2" right="0.2" top="0.75" bottom="0.75" header="0.3" footer="0.3"/>
  <pageSetup scale="77"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76"/>
  <sheetViews>
    <sheetView zoomScaleNormal="100" zoomScaleSheetLayoutView="100" workbookViewId="0">
      <selection activeCell="I17" sqref="I17"/>
    </sheetView>
  </sheetViews>
  <sheetFormatPr defaultRowHeight="16.5" x14ac:dyDescent="0.25"/>
  <cols>
    <col min="1" max="3" width="20.7109375" style="121" customWidth="1"/>
    <col min="4" max="4" width="9.140625" style="121"/>
    <col min="5" max="7" width="20.7109375" style="121" customWidth="1"/>
    <col min="8" max="8" width="17.28515625" style="121" customWidth="1"/>
    <col min="9" max="9" width="24.28515625" style="121" customWidth="1"/>
    <col min="10" max="16384" width="9.140625" style="121"/>
  </cols>
  <sheetData>
    <row r="1" spans="1:14" ht="59.25" customHeight="1" x14ac:dyDescent="0.25">
      <c r="A1" s="202" t="s">
        <v>200</v>
      </c>
      <c r="B1" s="203"/>
      <c r="C1" s="204"/>
      <c r="E1" s="202" t="s">
        <v>199</v>
      </c>
      <c r="F1" s="203"/>
      <c r="G1" s="204"/>
      <c r="J1"/>
      <c r="K1"/>
      <c r="L1"/>
      <c r="M1"/>
    </row>
    <row r="2" spans="1:14" s="122" customFormat="1" ht="15" customHeight="1" x14ac:dyDescent="0.25">
      <c r="A2" s="88"/>
      <c r="B2" s="89"/>
      <c r="C2" s="90"/>
      <c r="D2" s="81"/>
      <c r="E2" s="88"/>
      <c r="F2" s="89"/>
      <c r="G2" s="90"/>
      <c r="H2" s="81"/>
      <c r="I2" s="81"/>
      <c r="J2"/>
      <c r="K2"/>
      <c r="L2"/>
      <c r="M2"/>
      <c r="N2" s="81"/>
    </row>
    <row r="3" spans="1:14" s="122" customFormat="1" ht="15" customHeight="1" x14ac:dyDescent="0.25">
      <c r="A3" s="208" t="s">
        <v>174</v>
      </c>
      <c r="B3" s="209"/>
      <c r="C3" s="210"/>
      <c r="D3" s="81"/>
      <c r="E3" s="208" t="s">
        <v>178</v>
      </c>
      <c r="F3" s="209"/>
      <c r="G3" s="210"/>
      <c r="H3" s="81"/>
      <c r="I3" s="81"/>
      <c r="J3" s="81"/>
      <c r="K3" s="81"/>
      <c r="L3" s="81"/>
      <c r="M3" s="81"/>
      <c r="N3" s="81"/>
    </row>
    <row r="4" spans="1:14" s="122" customFormat="1" ht="15" customHeight="1" x14ac:dyDescent="0.25">
      <c r="A4" s="82" t="s">
        <v>40</v>
      </c>
      <c r="B4" s="83" t="s">
        <v>39</v>
      </c>
      <c r="C4" s="84" t="s">
        <v>38</v>
      </c>
      <c r="D4" s="81"/>
      <c r="E4" s="82" t="s">
        <v>40</v>
      </c>
      <c r="F4" s="83" t="s">
        <v>39</v>
      </c>
      <c r="G4" s="84" t="s">
        <v>38</v>
      </c>
      <c r="H4" s="81"/>
      <c r="I4" s="81"/>
      <c r="J4" s="81"/>
      <c r="K4" s="81"/>
      <c r="L4" s="81"/>
      <c r="M4" s="81"/>
      <c r="N4" s="81"/>
    </row>
    <row r="5" spans="1:14" s="122" customFormat="1" ht="15" customHeight="1" x14ac:dyDescent="0.25">
      <c r="A5" s="85" t="s">
        <v>5</v>
      </c>
      <c r="B5" s="86"/>
      <c r="C5" s="87"/>
      <c r="D5" s="81"/>
      <c r="E5" s="85" t="s">
        <v>5</v>
      </c>
      <c r="F5" s="143"/>
      <c r="G5" s="144"/>
      <c r="H5" s="81"/>
      <c r="I5" s="81"/>
      <c r="J5" s="81"/>
      <c r="K5" s="81"/>
      <c r="L5" s="81"/>
      <c r="M5" s="81"/>
      <c r="N5" s="81"/>
    </row>
    <row r="6" spans="1:14" s="122" customFormat="1" ht="15" customHeight="1" x14ac:dyDescent="0.25">
      <c r="A6" s="85" t="s">
        <v>6</v>
      </c>
      <c r="B6" s="86"/>
      <c r="C6" s="87"/>
      <c r="D6" s="81"/>
      <c r="E6" s="85" t="s">
        <v>6</v>
      </c>
      <c r="F6" s="143"/>
      <c r="G6" s="144"/>
      <c r="H6" s="81"/>
      <c r="I6" s="81"/>
      <c r="J6" s="81"/>
      <c r="K6" s="81"/>
      <c r="L6" s="81"/>
      <c r="M6" s="81"/>
      <c r="N6" s="81"/>
    </row>
    <row r="7" spans="1:14" s="122" customFormat="1" ht="15" customHeight="1" x14ac:dyDescent="0.25">
      <c r="A7" s="88"/>
      <c r="B7" s="89"/>
      <c r="C7" s="90"/>
      <c r="D7" s="81"/>
      <c r="E7" s="88"/>
      <c r="F7" s="89"/>
      <c r="G7" s="90"/>
      <c r="H7" s="81"/>
      <c r="I7" s="81"/>
      <c r="J7" s="81"/>
      <c r="K7" s="81"/>
      <c r="L7" s="81"/>
      <c r="M7" s="81"/>
      <c r="N7" s="81"/>
    </row>
    <row r="8" spans="1:14" s="122" customFormat="1" ht="15" customHeight="1" x14ac:dyDescent="0.25">
      <c r="A8" s="208" t="s">
        <v>175</v>
      </c>
      <c r="B8" s="209"/>
      <c r="C8" s="210"/>
      <c r="D8" s="81"/>
      <c r="E8" s="208" t="s">
        <v>179</v>
      </c>
      <c r="F8" s="209"/>
      <c r="G8" s="210"/>
      <c r="H8" s="81"/>
      <c r="I8" s="81"/>
      <c r="J8" s="81"/>
      <c r="K8" s="81"/>
      <c r="L8" s="81"/>
      <c r="M8" s="81"/>
      <c r="N8" s="81"/>
    </row>
    <row r="9" spans="1:14" s="122" customFormat="1" ht="15" customHeight="1" x14ac:dyDescent="0.25">
      <c r="A9" s="82" t="s">
        <v>40</v>
      </c>
      <c r="B9" s="83" t="s">
        <v>39</v>
      </c>
      <c r="C9" s="84" t="s">
        <v>38</v>
      </c>
      <c r="D9" s="81"/>
      <c r="E9" s="82" t="s">
        <v>40</v>
      </c>
      <c r="F9" s="83" t="s">
        <v>39</v>
      </c>
      <c r="G9" s="84" t="s">
        <v>38</v>
      </c>
      <c r="H9" s="81"/>
      <c r="I9" s="81"/>
      <c r="J9" s="81"/>
      <c r="K9" s="81"/>
      <c r="L9" s="81"/>
      <c r="M9" s="81"/>
      <c r="N9" s="81"/>
    </row>
    <row r="10" spans="1:14" s="122" customFormat="1" ht="15" customHeight="1" x14ac:dyDescent="0.25">
      <c r="A10" s="85" t="s">
        <v>5</v>
      </c>
      <c r="B10" s="86"/>
      <c r="C10" s="87"/>
      <c r="D10" s="81"/>
      <c r="E10" s="85" t="s">
        <v>5</v>
      </c>
      <c r="F10" s="143"/>
      <c r="G10" s="144"/>
      <c r="H10" s="81"/>
      <c r="I10" s="81"/>
      <c r="J10" s="81"/>
      <c r="K10" s="81"/>
      <c r="L10" s="81"/>
      <c r="M10" s="81"/>
      <c r="N10" s="81"/>
    </row>
    <row r="11" spans="1:14" s="122" customFormat="1" ht="15" customHeight="1" x14ac:dyDescent="0.25">
      <c r="A11" s="85" t="s">
        <v>6</v>
      </c>
      <c r="B11" s="86"/>
      <c r="C11" s="87"/>
      <c r="D11" s="81"/>
      <c r="E11" s="85" t="s">
        <v>6</v>
      </c>
      <c r="F11" s="143"/>
      <c r="G11" s="144"/>
      <c r="H11" s="81"/>
      <c r="I11" s="81"/>
      <c r="J11" s="81"/>
      <c r="K11" s="81"/>
      <c r="L11" s="81"/>
      <c r="M11" s="81"/>
      <c r="N11" s="81"/>
    </row>
    <row r="12" spans="1:14" s="122" customFormat="1" ht="15" customHeight="1" x14ac:dyDescent="0.25">
      <c r="A12" s="208" t="s">
        <v>176</v>
      </c>
      <c r="B12" s="209"/>
      <c r="C12" s="210"/>
      <c r="D12" s="81"/>
      <c r="E12" s="208" t="s">
        <v>180</v>
      </c>
      <c r="F12" s="209"/>
      <c r="G12" s="210"/>
      <c r="H12" s="81"/>
      <c r="I12" s="81"/>
      <c r="J12" s="81"/>
      <c r="K12" s="81"/>
      <c r="L12" s="81"/>
      <c r="M12" s="81"/>
      <c r="N12" s="81"/>
    </row>
    <row r="13" spans="1:14" s="122" customFormat="1" ht="15" customHeight="1" x14ac:dyDescent="0.25">
      <c r="A13" s="82" t="s">
        <v>40</v>
      </c>
      <c r="B13" s="83" t="s">
        <v>39</v>
      </c>
      <c r="C13" s="84" t="s">
        <v>38</v>
      </c>
      <c r="D13" s="81"/>
      <c r="E13" s="82" t="s">
        <v>40</v>
      </c>
      <c r="F13" s="83" t="s">
        <v>39</v>
      </c>
      <c r="G13" s="84" t="s">
        <v>38</v>
      </c>
      <c r="H13" s="81"/>
      <c r="I13" s="81"/>
      <c r="J13" s="81"/>
      <c r="K13" s="81"/>
      <c r="L13" s="81"/>
      <c r="M13" s="81"/>
      <c r="N13" s="81"/>
    </row>
    <row r="14" spans="1:14" s="122" customFormat="1" ht="15" customHeight="1" x14ac:dyDescent="0.25">
      <c r="A14" s="85" t="s">
        <v>5</v>
      </c>
      <c r="B14" s="134"/>
      <c r="C14" s="135"/>
      <c r="D14" s="81"/>
      <c r="E14" s="85" t="s">
        <v>5</v>
      </c>
      <c r="F14" s="143"/>
      <c r="G14" s="144"/>
      <c r="H14" s="81"/>
      <c r="I14" s="81"/>
      <c r="J14" s="81"/>
      <c r="K14" s="81"/>
      <c r="L14" s="81"/>
      <c r="M14" s="81"/>
      <c r="N14" s="81"/>
    </row>
    <row r="15" spans="1:14" s="122" customFormat="1" ht="15" customHeight="1" x14ac:dyDescent="0.25">
      <c r="A15" s="85" t="s">
        <v>6</v>
      </c>
      <c r="B15" s="134"/>
      <c r="C15" s="135"/>
      <c r="D15" s="81"/>
      <c r="E15" s="85" t="s">
        <v>6</v>
      </c>
      <c r="F15" s="143"/>
      <c r="G15" s="144"/>
      <c r="H15" s="81"/>
      <c r="I15" s="81"/>
      <c r="J15" s="81"/>
      <c r="K15" s="81"/>
      <c r="L15" s="81"/>
      <c r="M15" s="81"/>
      <c r="N15" s="81"/>
    </row>
    <row r="16" spans="1:14" s="122" customFormat="1" ht="15" customHeight="1" x14ac:dyDescent="0.25">
      <c r="A16" s="88"/>
      <c r="B16" s="89"/>
      <c r="C16" s="90"/>
      <c r="D16" s="81"/>
      <c r="E16" s="88"/>
      <c r="F16" s="89"/>
      <c r="G16" s="90"/>
      <c r="H16" s="81"/>
      <c r="I16" s="81"/>
      <c r="J16" s="81"/>
      <c r="K16" s="81"/>
      <c r="L16" s="81"/>
      <c r="M16" s="81"/>
      <c r="N16" s="81"/>
    </row>
    <row r="17" spans="1:14" s="122" customFormat="1" ht="70.5" customHeight="1" thickBot="1" x14ac:dyDescent="0.3">
      <c r="A17" s="205" t="s">
        <v>198</v>
      </c>
      <c r="B17" s="206"/>
      <c r="C17" s="207"/>
      <c r="D17" s="123"/>
      <c r="E17" s="205" t="s">
        <v>198</v>
      </c>
      <c r="F17" s="206"/>
      <c r="G17" s="207"/>
      <c r="H17" s="123"/>
      <c r="I17" s="123"/>
      <c r="J17" s="123"/>
      <c r="K17" s="123"/>
      <c r="L17" s="123"/>
      <c r="M17" s="81"/>
      <c r="N17" s="81"/>
    </row>
    <row r="18" spans="1:14" s="122" customFormat="1" x14ac:dyDescent="0.25">
      <c r="A18" s="81"/>
      <c r="B18" s="81"/>
      <c r="C18" s="81"/>
      <c r="D18" s="81"/>
      <c r="E18" s="81"/>
      <c r="F18" s="81"/>
      <c r="G18" s="81"/>
      <c r="H18" s="81"/>
      <c r="I18" s="81"/>
      <c r="J18" s="81"/>
      <c r="K18" s="81"/>
      <c r="L18" s="81"/>
      <c r="M18" s="81"/>
      <c r="N18" s="81"/>
    </row>
    <row r="19" spans="1:14" s="122" customFormat="1" x14ac:dyDescent="0.25">
      <c r="A19" s="81"/>
      <c r="B19" s="81"/>
      <c r="C19" s="81"/>
      <c r="D19" s="81"/>
      <c r="E19" s="81"/>
      <c r="F19" s="81"/>
      <c r="G19" s="81"/>
      <c r="H19" s="81"/>
      <c r="I19" s="81"/>
      <c r="J19" s="81"/>
      <c r="K19" s="81"/>
      <c r="L19" s="81"/>
      <c r="M19" s="81"/>
      <c r="N19" s="81"/>
    </row>
    <row r="20" spans="1:14" s="122" customFormat="1" x14ac:dyDescent="0.25">
      <c r="A20" s="81"/>
      <c r="B20" s="81"/>
      <c r="C20" s="81"/>
      <c r="D20" s="81"/>
      <c r="E20" s="81"/>
      <c r="F20" s="81"/>
      <c r="G20" s="81"/>
      <c r="H20" s="81"/>
      <c r="I20" s="81"/>
      <c r="J20" s="81"/>
      <c r="K20" s="81"/>
      <c r="L20" s="81"/>
      <c r="M20" s="81"/>
      <c r="N20" s="81"/>
    </row>
    <row r="21" spans="1:14" s="122" customFormat="1" x14ac:dyDescent="0.25">
      <c r="A21" s="81"/>
      <c r="B21" s="81"/>
      <c r="C21" s="81"/>
      <c r="D21" s="81"/>
      <c r="E21" s="81"/>
      <c r="F21" s="81"/>
      <c r="G21" s="81"/>
      <c r="H21" s="81"/>
      <c r="I21" s="81"/>
      <c r="J21" s="81"/>
      <c r="K21" s="81"/>
      <c r="L21" s="81"/>
      <c r="M21" s="81"/>
      <c r="N21" s="81"/>
    </row>
    <row r="22" spans="1:14" s="122" customFormat="1" x14ac:dyDescent="0.25">
      <c r="A22" s="81"/>
      <c r="B22" s="81"/>
      <c r="C22" s="81"/>
      <c r="D22" s="81"/>
      <c r="E22" s="81"/>
      <c r="F22" s="81"/>
      <c r="G22" s="81"/>
      <c r="H22" s="81"/>
      <c r="I22" s="81"/>
      <c r="J22" s="81"/>
      <c r="K22" s="81"/>
      <c r="L22" s="81"/>
      <c r="M22" s="81"/>
      <c r="N22" s="81"/>
    </row>
    <row r="23" spans="1:14" s="122" customFormat="1" x14ac:dyDescent="0.25">
      <c r="A23" s="81"/>
      <c r="B23" s="81"/>
      <c r="C23" s="81"/>
      <c r="D23" s="81"/>
      <c r="E23" s="81"/>
      <c r="F23" s="81"/>
      <c r="G23" s="81"/>
      <c r="H23" s="81"/>
      <c r="I23" s="81"/>
      <c r="J23" s="81"/>
      <c r="K23" s="81"/>
      <c r="L23" s="81"/>
      <c r="M23" s="81"/>
      <c r="N23" s="81"/>
    </row>
    <row r="24" spans="1:14" s="122" customFormat="1" x14ac:dyDescent="0.25">
      <c r="A24" s="81"/>
      <c r="B24" s="81"/>
      <c r="C24" s="81"/>
      <c r="D24" s="81"/>
      <c r="E24" s="81"/>
      <c r="F24" s="81"/>
      <c r="G24" s="81"/>
      <c r="H24" s="81"/>
      <c r="I24" s="81"/>
      <c r="J24" s="81"/>
      <c r="K24" s="81"/>
      <c r="L24" s="81"/>
      <c r="M24" s="81"/>
    </row>
    <row r="25" spans="1:14" s="122" customFormat="1" x14ac:dyDescent="0.25">
      <c r="A25" s="81"/>
      <c r="B25" s="81"/>
      <c r="C25" s="81"/>
      <c r="D25" s="81"/>
      <c r="E25" s="81"/>
      <c r="F25" s="81"/>
      <c r="G25" s="81"/>
      <c r="H25" s="81"/>
      <c r="I25" s="81"/>
      <c r="J25" s="81"/>
      <c r="K25" s="81"/>
      <c r="L25" s="81"/>
      <c r="M25" s="81"/>
    </row>
    <row r="26" spans="1:14" s="122" customFormat="1" x14ac:dyDescent="0.25">
      <c r="A26" s="81"/>
      <c r="B26" s="81"/>
      <c r="C26" s="81"/>
      <c r="D26" s="81"/>
      <c r="E26" s="81"/>
      <c r="F26" s="81"/>
      <c r="G26" s="81"/>
      <c r="H26" s="81"/>
      <c r="I26" s="81"/>
      <c r="J26" s="81"/>
      <c r="K26" s="81"/>
      <c r="L26" s="81"/>
      <c r="M26" s="81"/>
    </row>
    <row r="27" spans="1:14" s="122" customFormat="1" x14ac:dyDescent="0.25">
      <c r="A27" s="81"/>
      <c r="B27" s="81"/>
      <c r="C27" s="81"/>
      <c r="D27" s="81"/>
      <c r="E27" s="81"/>
      <c r="F27" s="81"/>
      <c r="G27" s="81"/>
      <c r="H27" s="81"/>
      <c r="I27" s="81"/>
      <c r="J27" s="81"/>
      <c r="K27" s="81"/>
      <c r="L27" s="81"/>
      <c r="M27" s="81"/>
    </row>
    <row r="28" spans="1:14" s="122" customFormat="1" x14ac:dyDescent="0.25">
      <c r="A28" s="81"/>
      <c r="B28" s="81"/>
      <c r="C28" s="81"/>
      <c r="D28" s="81"/>
      <c r="E28" s="81"/>
      <c r="F28" s="81"/>
      <c r="G28" s="81"/>
      <c r="H28" s="81"/>
      <c r="I28" s="81"/>
      <c r="J28" s="81"/>
      <c r="K28" s="81"/>
      <c r="L28" s="81"/>
      <c r="M28" s="81"/>
    </row>
    <row r="29" spans="1:14" s="122" customFormat="1" x14ac:dyDescent="0.25">
      <c r="D29" s="81"/>
      <c r="E29" s="81"/>
      <c r="F29" s="81"/>
      <c r="G29" s="81"/>
      <c r="H29" s="81"/>
      <c r="I29" s="81"/>
      <c r="J29" s="81"/>
      <c r="K29" s="81"/>
      <c r="L29" s="81"/>
      <c r="M29" s="81"/>
    </row>
    <row r="30" spans="1:14" s="122" customFormat="1" x14ac:dyDescent="0.25">
      <c r="D30" s="81"/>
      <c r="E30" s="81"/>
      <c r="F30" s="81"/>
      <c r="G30" s="81"/>
      <c r="H30" s="81"/>
      <c r="I30" s="81"/>
      <c r="J30" s="81"/>
      <c r="K30" s="81"/>
      <c r="L30" s="81"/>
      <c r="M30" s="81"/>
    </row>
    <row r="31" spans="1:14" s="122" customFormat="1" x14ac:dyDescent="0.25">
      <c r="D31" s="81"/>
      <c r="E31" s="81"/>
      <c r="F31" s="81"/>
      <c r="G31" s="81"/>
      <c r="H31" s="81"/>
      <c r="I31" s="81"/>
      <c r="J31" s="81"/>
      <c r="K31" s="81"/>
      <c r="L31" s="81"/>
      <c r="M31" s="81"/>
    </row>
    <row r="32" spans="1:14" s="122" customFormat="1" x14ac:dyDescent="0.25">
      <c r="D32" s="81"/>
      <c r="E32" s="81"/>
      <c r="F32" s="81"/>
      <c r="G32" s="81"/>
      <c r="H32" s="81"/>
      <c r="I32" s="81"/>
      <c r="J32" s="81"/>
      <c r="K32" s="81"/>
      <c r="L32" s="81"/>
      <c r="M32" s="81"/>
    </row>
    <row r="33" s="122" customFormat="1" x14ac:dyDescent="0.25"/>
    <row r="34" s="122" customFormat="1" x14ac:dyDescent="0.25"/>
    <row r="35" s="122" customFormat="1" x14ac:dyDescent="0.25"/>
    <row r="36" s="122" customFormat="1" x14ac:dyDescent="0.25"/>
    <row r="37" s="122" customFormat="1" x14ac:dyDescent="0.25"/>
    <row r="38" s="122" customFormat="1" x14ac:dyDescent="0.25"/>
    <row r="39" s="122" customFormat="1" x14ac:dyDescent="0.25"/>
    <row r="40" s="122" customFormat="1" x14ac:dyDescent="0.25"/>
    <row r="41" s="122" customFormat="1" x14ac:dyDescent="0.25"/>
    <row r="42" s="122" customFormat="1" x14ac:dyDescent="0.25"/>
    <row r="43" s="122" customFormat="1" x14ac:dyDescent="0.25"/>
    <row r="44" s="122" customFormat="1" x14ac:dyDescent="0.25"/>
    <row r="45" s="122" customFormat="1" x14ac:dyDescent="0.25"/>
    <row r="46" s="122" customFormat="1" x14ac:dyDescent="0.25"/>
    <row r="47" s="122" customFormat="1" x14ac:dyDescent="0.25"/>
    <row r="48" s="122" customFormat="1" x14ac:dyDescent="0.25"/>
    <row r="49" s="122" customFormat="1" x14ac:dyDescent="0.25"/>
    <row r="50" s="122" customFormat="1" x14ac:dyDescent="0.25"/>
    <row r="51" s="122" customFormat="1" x14ac:dyDescent="0.25"/>
    <row r="52" s="122" customFormat="1" x14ac:dyDescent="0.25"/>
    <row r="53" s="122" customFormat="1" x14ac:dyDescent="0.25"/>
    <row r="54" s="122" customFormat="1" x14ac:dyDescent="0.25"/>
    <row r="55" s="122" customFormat="1" x14ac:dyDescent="0.25"/>
    <row r="56" s="122" customFormat="1" x14ac:dyDescent="0.25"/>
    <row r="57" s="122" customFormat="1" x14ac:dyDescent="0.25"/>
    <row r="58" s="122" customFormat="1" x14ac:dyDescent="0.25"/>
    <row r="59" s="122" customFormat="1" x14ac:dyDescent="0.25"/>
    <row r="60" s="122" customFormat="1" x14ac:dyDescent="0.25"/>
    <row r="61" s="122" customFormat="1" x14ac:dyDescent="0.25"/>
    <row r="62" s="122" customFormat="1" x14ac:dyDescent="0.25"/>
    <row r="63" s="122" customFormat="1" x14ac:dyDescent="0.25"/>
    <row r="64" s="122" customFormat="1" x14ac:dyDescent="0.25"/>
    <row r="65" s="122" customFormat="1" x14ac:dyDescent="0.25"/>
    <row r="66" s="122" customFormat="1" x14ac:dyDescent="0.25"/>
    <row r="67" s="122" customFormat="1" x14ac:dyDescent="0.25"/>
    <row r="68" s="122" customFormat="1" x14ac:dyDescent="0.25"/>
    <row r="69" s="122" customFormat="1" x14ac:dyDescent="0.25"/>
    <row r="70" s="122" customFormat="1" x14ac:dyDescent="0.25"/>
    <row r="71" s="122" customFormat="1" x14ac:dyDescent="0.25"/>
    <row r="72" s="122" customFormat="1" x14ac:dyDescent="0.25"/>
    <row r="73" s="122" customFormat="1" x14ac:dyDescent="0.25"/>
    <row r="74" s="122" customFormat="1" x14ac:dyDescent="0.25"/>
    <row r="75" s="122" customFormat="1" x14ac:dyDescent="0.25"/>
    <row r="76" s="122" customFormat="1" x14ac:dyDescent="0.25"/>
    <row r="77" s="122" customFormat="1" x14ac:dyDescent="0.25"/>
    <row r="78" s="122" customFormat="1" x14ac:dyDescent="0.25"/>
    <row r="79" s="122" customFormat="1" x14ac:dyDescent="0.25"/>
    <row r="80" s="122" customFormat="1" x14ac:dyDescent="0.25"/>
    <row r="81" s="122" customFormat="1" x14ac:dyDescent="0.25"/>
    <row r="82" s="122" customFormat="1" x14ac:dyDescent="0.25"/>
    <row r="83" s="122" customFormat="1" x14ac:dyDescent="0.25"/>
    <row r="84" s="122" customFormat="1" x14ac:dyDescent="0.25"/>
    <row r="85" s="122" customFormat="1" x14ac:dyDescent="0.25"/>
    <row r="86" s="122" customFormat="1" x14ac:dyDescent="0.25"/>
    <row r="87" s="122" customFormat="1" x14ac:dyDescent="0.25"/>
    <row r="88" s="122" customFormat="1" x14ac:dyDescent="0.25"/>
    <row r="89" s="122" customFormat="1" x14ac:dyDescent="0.25"/>
    <row r="90" s="122" customFormat="1" x14ac:dyDescent="0.25"/>
    <row r="91" s="122" customFormat="1" x14ac:dyDescent="0.25"/>
    <row r="92" s="122" customFormat="1" x14ac:dyDescent="0.25"/>
    <row r="93" s="122" customFormat="1" x14ac:dyDescent="0.25"/>
    <row r="94" s="122" customFormat="1" x14ac:dyDescent="0.25"/>
    <row r="95" s="122" customFormat="1" x14ac:dyDescent="0.25"/>
    <row r="96" s="122" customFormat="1" x14ac:dyDescent="0.25"/>
    <row r="97" s="122" customFormat="1" x14ac:dyDescent="0.25"/>
    <row r="98" s="122" customFormat="1" x14ac:dyDescent="0.25"/>
    <row r="99" s="122" customFormat="1" x14ac:dyDescent="0.25"/>
    <row r="100" s="122" customFormat="1" x14ac:dyDescent="0.25"/>
    <row r="101" s="122" customFormat="1" x14ac:dyDescent="0.25"/>
    <row r="102" s="122" customFormat="1" x14ac:dyDescent="0.25"/>
    <row r="103" s="122" customFormat="1" x14ac:dyDescent="0.25"/>
    <row r="104" s="122" customFormat="1" x14ac:dyDescent="0.25"/>
    <row r="105" s="122" customFormat="1" x14ac:dyDescent="0.25"/>
    <row r="106" s="122" customFormat="1" x14ac:dyDescent="0.25"/>
    <row r="107" s="122" customFormat="1" x14ac:dyDescent="0.25"/>
    <row r="108" s="122" customFormat="1" x14ac:dyDescent="0.25"/>
    <row r="109" s="122" customFormat="1" x14ac:dyDescent="0.25"/>
    <row r="110" s="122" customFormat="1" x14ac:dyDescent="0.25"/>
    <row r="111" s="122" customFormat="1" x14ac:dyDescent="0.25"/>
    <row r="112" s="122" customFormat="1" x14ac:dyDescent="0.25"/>
    <row r="113" s="122" customFormat="1" x14ac:dyDescent="0.25"/>
    <row r="114" s="122" customFormat="1" x14ac:dyDescent="0.25"/>
    <row r="115" s="122" customFormat="1" x14ac:dyDescent="0.25"/>
    <row r="116" s="122" customFormat="1" x14ac:dyDescent="0.25"/>
    <row r="117" s="122" customFormat="1" x14ac:dyDescent="0.25"/>
    <row r="118" s="122" customFormat="1" x14ac:dyDescent="0.25"/>
    <row r="119" s="122" customFormat="1" x14ac:dyDescent="0.25"/>
    <row r="120" s="122" customFormat="1" x14ac:dyDescent="0.25"/>
    <row r="121" s="122" customFormat="1" x14ac:dyDescent="0.25"/>
    <row r="122" s="122" customFormat="1" x14ac:dyDescent="0.25"/>
    <row r="123" s="122" customFormat="1" x14ac:dyDescent="0.25"/>
    <row r="124" s="122" customFormat="1" x14ac:dyDescent="0.25"/>
    <row r="125" s="122" customFormat="1" x14ac:dyDescent="0.25"/>
    <row r="126" s="122" customFormat="1" x14ac:dyDescent="0.25"/>
    <row r="127" s="122" customFormat="1" x14ac:dyDescent="0.25"/>
    <row r="128" s="122" customFormat="1" x14ac:dyDescent="0.25"/>
    <row r="129" s="122" customFormat="1" x14ac:dyDescent="0.25"/>
    <row r="130" s="122" customFormat="1" x14ac:dyDescent="0.25"/>
    <row r="131" s="122" customFormat="1" x14ac:dyDescent="0.25"/>
    <row r="132" s="122" customFormat="1" x14ac:dyDescent="0.25"/>
    <row r="133" s="122" customFormat="1" x14ac:dyDescent="0.25"/>
    <row r="134" s="122" customFormat="1" x14ac:dyDescent="0.25"/>
    <row r="135" s="122" customFormat="1" x14ac:dyDescent="0.25"/>
    <row r="136" s="122" customFormat="1" x14ac:dyDescent="0.25"/>
    <row r="137" s="122" customFormat="1" x14ac:dyDescent="0.25"/>
    <row r="138" s="122" customFormat="1" x14ac:dyDescent="0.25"/>
    <row r="139" s="122" customFormat="1" x14ac:dyDescent="0.25"/>
    <row r="140" s="122" customFormat="1" x14ac:dyDescent="0.25"/>
    <row r="141" s="122" customFormat="1" x14ac:dyDescent="0.25"/>
    <row r="142" s="122" customFormat="1" x14ac:dyDescent="0.25"/>
    <row r="143" s="122" customFormat="1" x14ac:dyDescent="0.25"/>
    <row r="144" s="122" customFormat="1" x14ac:dyDescent="0.25"/>
    <row r="145" s="122" customFormat="1" x14ac:dyDescent="0.25"/>
    <row r="146" s="122" customFormat="1" x14ac:dyDescent="0.25"/>
    <row r="147" s="122" customFormat="1" x14ac:dyDescent="0.25"/>
    <row r="148" s="122" customFormat="1" x14ac:dyDescent="0.25"/>
    <row r="149" s="122" customFormat="1" x14ac:dyDescent="0.25"/>
    <row r="150" s="122" customFormat="1" x14ac:dyDescent="0.25"/>
    <row r="151" s="122" customFormat="1" x14ac:dyDescent="0.25"/>
    <row r="152" s="122" customFormat="1" x14ac:dyDescent="0.25"/>
    <row r="153" s="122" customFormat="1" x14ac:dyDescent="0.25"/>
    <row r="154" s="122" customFormat="1" x14ac:dyDescent="0.25"/>
    <row r="155" s="122" customFormat="1" x14ac:dyDescent="0.25"/>
    <row r="156" s="122" customFormat="1" x14ac:dyDescent="0.25"/>
    <row r="157" s="122" customFormat="1" x14ac:dyDescent="0.25"/>
    <row r="158" s="122" customFormat="1" x14ac:dyDescent="0.25"/>
    <row r="159" s="122" customFormat="1" x14ac:dyDescent="0.25"/>
    <row r="160" s="122" customFormat="1" x14ac:dyDescent="0.25"/>
    <row r="161" s="122" customFormat="1" x14ac:dyDescent="0.25"/>
    <row r="162" s="122" customFormat="1" x14ac:dyDescent="0.25"/>
    <row r="163" s="122" customFormat="1" x14ac:dyDescent="0.25"/>
    <row r="164" s="122" customFormat="1" x14ac:dyDescent="0.25"/>
    <row r="165" s="122" customFormat="1" x14ac:dyDescent="0.25"/>
    <row r="166" s="122" customFormat="1" x14ac:dyDescent="0.25"/>
    <row r="167" s="122" customFormat="1" x14ac:dyDescent="0.25"/>
    <row r="168" s="122" customFormat="1" x14ac:dyDescent="0.25"/>
    <row r="169" s="122" customFormat="1" x14ac:dyDescent="0.25"/>
    <row r="170" s="122" customFormat="1" x14ac:dyDescent="0.25"/>
    <row r="171" s="122" customFormat="1" x14ac:dyDescent="0.25"/>
    <row r="172" s="122" customFormat="1" x14ac:dyDescent="0.25"/>
    <row r="173" s="122" customFormat="1" x14ac:dyDescent="0.25"/>
    <row r="174" s="122" customFormat="1" x14ac:dyDescent="0.25"/>
    <row r="175" s="122" customFormat="1" x14ac:dyDescent="0.25"/>
    <row r="176" s="122" customFormat="1" x14ac:dyDescent="0.25"/>
    <row r="177" s="122" customFormat="1" x14ac:dyDescent="0.25"/>
    <row r="178" s="122" customFormat="1" x14ac:dyDescent="0.25"/>
    <row r="179" s="122" customFormat="1" x14ac:dyDescent="0.25"/>
    <row r="180" s="122" customFormat="1" x14ac:dyDescent="0.25"/>
    <row r="181" s="122" customFormat="1" x14ac:dyDescent="0.25"/>
    <row r="182" s="122" customFormat="1" x14ac:dyDescent="0.25"/>
    <row r="183" s="122" customFormat="1" x14ac:dyDescent="0.25"/>
    <row r="184" s="122" customFormat="1" x14ac:dyDescent="0.25"/>
    <row r="185" s="122" customFormat="1" x14ac:dyDescent="0.25"/>
    <row r="186" s="122" customFormat="1" x14ac:dyDescent="0.25"/>
    <row r="187" s="122" customFormat="1" x14ac:dyDescent="0.25"/>
    <row r="188" s="122" customFormat="1" x14ac:dyDescent="0.25"/>
    <row r="189" s="122" customFormat="1" x14ac:dyDescent="0.25"/>
    <row r="190" s="122" customFormat="1" x14ac:dyDescent="0.25"/>
    <row r="191" s="122" customFormat="1" x14ac:dyDescent="0.25"/>
    <row r="192" s="122" customFormat="1" x14ac:dyDescent="0.25"/>
    <row r="193" s="122" customFormat="1" x14ac:dyDescent="0.25"/>
    <row r="194" s="122" customFormat="1" x14ac:dyDescent="0.25"/>
    <row r="195" s="122" customFormat="1" x14ac:dyDescent="0.25"/>
    <row r="196" s="122" customFormat="1" x14ac:dyDescent="0.25"/>
    <row r="197" s="122" customFormat="1" x14ac:dyDescent="0.25"/>
    <row r="198" s="122" customFormat="1" x14ac:dyDescent="0.25"/>
    <row r="199" s="122" customFormat="1" x14ac:dyDescent="0.25"/>
    <row r="200" s="122" customFormat="1" x14ac:dyDescent="0.25"/>
    <row r="201" s="122" customFormat="1" x14ac:dyDescent="0.25"/>
    <row r="202" s="122" customFormat="1" x14ac:dyDescent="0.25"/>
    <row r="203" s="122" customFormat="1" x14ac:dyDescent="0.25"/>
    <row r="204" s="122" customFormat="1" x14ac:dyDescent="0.25"/>
    <row r="205" s="122" customFormat="1" x14ac:dyDescent="0.25"/>
    <row r="206" s="122" customFormat="1" x14ac:dyDescent="0.25"/>
    <row r="207" s="122" customFormat="1" x14ac:dyDescent="0.25"/>
    <row r="208" s="122" customFormat="1" x14ac:dyDescent="0.25"/>
    <row r="209" s="122" customFormat="1" x14ac:dyDescent="0.25"/>
    <row r="210" s="122" customFormat="1" x14ac:dyDescent="0.25"/>
    <row r="211" s="122" customFormat="1" x14ac:dyDescent="0.25"/>
    <row r="212" s="122" customFormat="1" x14ac:dyDescent="0.25"/>
    <row r="213" s="122" customFormat="1" x14ac:dyDescent="0.25"/>
    <row r="214" s="122" customFormat="1" x14ac:dyDescent="0.25"/>
    <row r="215" s="122" customFormat="1" x14ac:dyDescent="0.25"/>
    <row r="216" s="122" customFormat="1" x14ac:dyDescent="0.25"/>
    <row r="217" s="122" customFormat="1" x14ac:dyDescent="0.25"/>
    <row r="218" s="122" customFormat="1" x14ac:dyDescent="0.25"/>
    <row r="219" s="122" customFormat="1" x14ac:dyDescent="0.25"/>
    <row r="220" s="122" customFormat="1" x14ac:dyDescent="0.25"/>
    <row r="221" s="122" customFormat="1" x14ac:dyDescent="0.25"/>
    <row r="222" s="122" customFormat="1" x14ac:dyDescent="0.25"/>
    <row r="223" s="122" customFormat="1" x14ac:dyDescent="0.25"/>
    <row r="224" s="122" customFormat="1" x14ac:dyDescent="0.25"/>
    <row r="225" s="122" customFormat="1" x14ac:dyDescent="0.25"/>
    <row r="226" s="122" customFormat="1" x14ac:dyDescent="0.25"/>
    <row r="227" s="122" customFormat="1" x14ac:dyDescent="0.25"/>
    <row r="228" s="122" customFormat="1" x14ac:dyDescent="0.25"/>
    <row r="229" s="122" customFormat="1" x14ac:dyDescent="0.25"/>
    <row r="230" s="122" customFormat="1" x14ac:dyDescent="0.25"/>
    <row r="231" s="122" customFormat="1" x14ac:dyDescent="0.25"/>
    <row r="232" s="122" customFormat="1" x14ac:dyDescent="0.25"/>
    <row r="233" s="122" customFormat="1" x14ac:dyDescent="0.25"/>
    <row r="234" s="122" customFormat="1" x14ac:dyDescent="0.25"/>
    <row r="235" s="122" customFormat="1" x14ac:dyDescent="0.25"/>
    <row r="236" s="122" customFormat="1" x14ac:dyDescent="0.25"/>
    <row r="237" s="122" customFormat="1" x14ac:dyDescent="0.25"/>
    <row r="238" s="122" customFormat="1" x14ac:dyDescent="0.25"/>
    <row r="239" s="122" customFormat="1" x14ac:dyDescent="0.25"/>
    <row r="240" s="122" customFormat="1" x14ac:dyDescent="0.25"/>
    <row r="241" s="122" customFormat="1" x14ac:dyDescent="0.25"/>
    <row r="242" s="122" customFormat="1" x14ac:dyDescent="0.25"/>
    <row r="243" s="122" customFormat="1" x14ac:dyDescent="0.25"/>
    <row r="244" s="122" customFormat="1" x14ac:dyDescent="0.25"/>
    <row r="245" s="122" customFormat="1" x14ac:dyDescent="0.25"/>
    <row r="246" s="122" customFormat="1" x14ac:dyDescent="0.25"/>
    <row r="247" s="122" customFormat="1" x14ac:dyDescent="0.25"/>
    <row r="248" s="122" customFormat="1" x14ac:dyDescent="0.25"/>
    <row r="249" s="122" customFormat="1" x14ac:dyDescent="0.25"/>
    <row r="250" s="122" customFormat="1" x14ac:dyDescent="0.25"/>
    <row r="251" s="122" customFormat="1" x14ac:dyDescent="0.25"/>
    <row r="252" s="122" customFormat="1" x14ac:dyDescent="0.25"/>
    <row r="253" s="122" customFormat="1" x14ac:dyDescent="0.25"/>
    <row r="254" s="122" customFormat="1" x14ac:dyDescent="0.25"/>
    <row r="255" s="122" customFormat="1" x14ac:dyDescent="0.25"/>
    <row r="256" s="122" customFormat="1" x14ac:dyDescent="0.25"/>
    <row r="257" s="122" customFormat="1" x14ac:dyDescent="0.25"/>
    <row r="258" s="122" customFormat="1" x14ac:dyDescent="0.25"/>
    <row r="259" s="122" customFormat="1" x14ac:dyDescent="0.25"/>
    <row r="260" s="122" customFormat="1" x14ac:dyDescent="0.25"/>
    <row r="261" s="122" customFormat="1" x14ac:dyDescent="0.25"/>
    <row r="262" s="122" customFormat="1" x14ac:dyDescent="0.25"/>
    <row r="263" s="122" customFormat="1" x14ac:dyDescent="0.25"/>
    <row r="264" s="122" customFormat="1" x14ac:dyDescent="0.25"/>
    <row r="265" s="122" customFormat="1" x14ac:dyDescent="0.25"/>
    <row r="266" s="122" customFormat="1" x14ac:dyDescent="0.25"/>
    <row r="267" s="122" customFormat="1" x14ac:dyDescent="0.25"/>
    <row r="268" s="122" customFormat="1" x14ac:dyDescent="0.25"/>
    <row r="269" s="122" customFormat="1" x14ac:dyDescent="0.25"/>
    <row r="270" s="122" customFormat="1" x14ac:dyDescent="0.25"/>
    <row r="271" s="122" customFormat="1" x14ac:dyDescent="0.25"/>
    <row r="272" s="122" customFormat="1" x14ac:dyDescent="0.25"/>
    <row r="273" s="122" customFormat="1" x14ac:dyDescent="0.25"/>
    <row r="274" s="122" customFormat="1" x14ac:dyDescent="0.25"/>
    <row r="275" s="122" customFormat="1" x14ac:dyDescent="0.25"/>
    <row r="276" s="122" customFormat="1" x14ac:dyDescent="0.25"/>
    <row r="277" s="122" customFormat="1" x14ac:dyDescent="0.25"/>
    <row r="278" s="122" customFormat="1" x14ac:dyDescent="0.25"/>
    <row r="279" s="122" customFormat="1" x14ac:dyDescent="0.25"/>
    <row r="280" s="122" customFormat="1" x14ac:dyDescent="0.25"/>
    <row r="281" s="122" customFormat="1" x14ac:dyDescent="0.25"/>
    <row r="282" s="122" customFormat="1" x14ac:dyDescent="0.25"/>
    <row r="283" s="122" customFormat="1" x14ac:dyDescent="0.25"/>
    <row r="284" s="122" customFormat="1" x14ac:dyDescent="0.25"/>
    <row r="285" s="122" customFormat="1" x14ac:dyDescent="0.25"/>
    <row r="286" s="122" customFormat="1" x14ac:dyDescent="0.25"/>
    <row r="287" s="122" customFormat="1" x14ac:dyDescent="0.25"/>
    <row r="288" s="122" customFormat="1" x14ac:dyDescent="0.25"/>
    <row r="289" s="122" customFormat="1" x14ac:dyDescent="0.25"/>
    <row r="290" s="122" customFormat="1" x14ac:dyDescent="0.25"/>
    <row r="291" s="122" customFormat="1" x14ac:dyDescent="0.25"/>
    <row r="292" s="122" customFormat="1" x14ac:dyDescent="0.25"/>
    <row r="293" s="122" customFormat="1" x14ac:dyDescent="0.25"/>
    <row r="294" s="122" customFormat="1" x14ac:dyDescent="0.25"/>
    <row r="295" s="122" customFormat="1" x14ac:dyDescent="0.25"/>
    <row r="296" s="122" customFormat="1" x14ac:dyDescent="0.25"/>
    <row r="297" s="122" customFormat="1" x14ac:dyDescent="0.25"/>
    <row r="298" s="122" customFormat="1" x14ac:dyDescent="0.25"/>
    <row r="299" s="122" customFormat="1" x14ac:dyDescent="0.25"/>
    <row r="300" s="122" customFormat="1" x14ac:dyDescent="0.25"/>
    <row r="301" s="122" customFormat="1" x14ac:dyDescent="0.25"/>
    <row r="302" s="122" customFormat="1" x14ac:dyDescent="0.25"/>
    <row r="303" s="122" customFormat="1" x14ac:dyDescent="0.25"/>
    <row r="304" s="122" customFormat="1" x14ac:dyDescent="0.25"/>
    <row r="305" s="122" customFormat="1" x14ac:dyDescent="0.25"/>
    <row r="306" s="122" customFormat="1" x14ac:dyDescent="0.25"/>
    <row r="307" s="122" customFormat="1" x14ac:dyDescent="0.25"/>
    <row r="308" s="122" customFormat="1" x14ac:dyDescent="0.25"/>
    <row r="309" s="122" customFormat="1" x14ac:dyDescent="0.25"/>
    <row r="310" s="122" customFormat="1" x14ac:dyDescent="0.25"/>
    <row r="311" s="122" customFormat="1" x14ac:dyDescent="0.25"/>
    <row r="312" s="122" customFormat="1" x14ac:dyDescent="0.25"/>
    <row r="313" s="122" customFormat="1" x14ac:dyDescent="0.25"/>
    <row r="314" s="122" customFormat="1" x14ac:dyDescent="0.25"/>
    <row r="315" s="122" customFormat="1" x14ac:dyDescent="0.25"/>
    <row r="316" s="122" customFormat="1" x14ac:dyDescent="0.25"/>
    <row r="317" s="122" customFormat="1" x14ac:dyDescent="0.25"/>
    <row r="318" s="122" customFormat="1" x14ac:dyDescent="0.25"/>
    <row r="319" s="122" customFormat="1" x14ac:dyDescent="0.25"/>
    <row r="320" s="122" customFormat="1" x14ac:dyDescent="0.25"/>
    <row r="321" s="122" customFormat="1" x14ac:dyDescent="0.25"/>
    <row r="322" s="122" customFormat="1" x14ac:dyDescent="0.25"/>
    <row r="323" s="122" customFormat="1" x14ac:dyDescent="0.25"/>
    <row r="324" s="122" customFormat="1" x14ac:dyDescent="0.25"/>
    <row r="325" s="122" customFormat="1" x14ac:dyDescent="0.25"/>
    <row r="326" s="122" customFormat="1" x14ac:dyDescent="0.25"/>
    <row r="327" s="122" customFormat="1" x14ac:dyDescent="0.25"/>
    <row r="328" s="122" customFormat="1" x14ac:dyDescent="0.25"/>
    <row r="329" s="122" customFormat="1" x14ac:dyDescent="0.25"/>
    <row r="330" s="122" customFormat="1" x14ac:dyDescent="0.25"/>
    <row r="331" s="122" customFormat="1" x14ac:dyDescent="0.25"/>
    <row r="332" s="122" customFormat="1" x14ac:dyDescent="0.25"/>
    <row r="333" s="122" customFormat="1" x14ac:dyDescent="0.25"/>
    <row r="334" s="122" customFormat="1" x14ac:dyDescent="0.25"/>
    <row r="335" s="122" customFormat="1" x14ac:dyDescent="0.25"/>
    <row r="336" s="122" customFormat="1" x14ac:dyDescent="0.25"/>
    <row r="337" s="122" customFormat="1" x14ac:dyDescent="0.25"/>
    <row r="338" s="122" customFormat="1" x14ac:dyDescent="0.25"/>
    <row r="339" s="122" customFormat="1" x14ac:dyDescent="0.25"/>
    <row r="340" s="122" customFormat="1" x14ac:dyDescent="0.25"/>
    <row r="341" s="122" customFormat="1" x14ac:dyDescent="0.25"/>
    <row r="342" s="122" customFormat="1" x14ac:dyDescent="0.25"/>
    <row r="343" s="122" customFormat="1" x14ac:dyDescent="0.25"/>
    <row r="344" s="122" customFormat="1" x14ac:dyDescent="0.25"/>
    <row r="345" s="122" customFormat="1" x14ac:dyDescent="0.25"/>
    <row r="346" s="122" customFormat="1" x14ac:dyDescent="0.25"/>
    <row r="347" s="122" customFormat="1" x14ac:dyDescent="0.25"/>
    <row r="348" s="122" customFormat="1" x14ac:dyDescent="0.25"/>
    <row r="349" s="122" customFormat="1" x14ac:dyDescent="0.25"/>
    <row r="350" s="122" customFormat="1" x14ac:dyDescent="0.25"/>
    <row r="351" s="122" customFormat="1" x14ac:dyDescent="0.25"/>
    <row r="352" s="122" customFormat="1" x14ac:dyDescent="0.25"/>
    <row r="353" s="122" customFormat="1" x14ac:dyDescent="0.25"/>
    <row r="354" s="122" customFormat="1" x14ac:dyDescent="0.25"/>
    <row r="355" s="122" customFormat="1" x14ac:dyDescent="0.25"/>
    <row r="356" s="122" customFormat="1" x14ac:dyDescent="0.25"/>
    <row r="357" s="122" customFormat="1" x14ac:dyDescent="0.25"/>
    <row r="358" s="122" customFormat="1" x14ac:dyDescent="0.25"/>
    <row r="359" s="122" customFormat="1" x14ac:dyDescent="0.25"/>
    <row r="360" s="122" customFormat="1" x14ac:dyDescent="0.25"/>
    <row r="361" s="122" customFormat="1" x14ac:dyDescent="0.25"/>
    <row r="362" s="122" customFormat="1" x14ac:dyDescent="0.25"/>
    <row r="363" s="122" customFormat="1" x14ac:dyDescent="0.25"/>
    <row r="364" s="122" customFormat="1" x14ac:dyDescent="0.25"/>
    <row r="365" s="122" customFormat="1" x14ac:dyDescent="0.25"/>
    <row r="366" s="122" customFormat="1" x14ac:dyDescent="0.25"/>
    <row r="367" s="122" customFormat="1" x14ac:dyDescent="0.25"/>
    <row r="368" s="122" customFormat="1" x14ac:dyDescent="0.25"/>
    <row r="369" s="122" customFormat="1" x14ac:dyDescent="0.25"/>
    <row r="370" s="122" customFormat="1" x14ac:dyDescent="0.25"/>
    <row r="371" s="122" customFormat="1" x14ac:dyDescent="0.25"/>
    <row r="372" s="122" customFormat="1" x14ac:dyDescent="0.25"/>
    <row r="373" s="122" customFormat="1" x14ac:dyDescent="0.25"/>
    <row r="374" s="122" customFormat="1" x14ac:dyDescent="0.25"/>
    <row r="375" s="122" customFormat="1" x14ac:dyDescent="0.25"/>
    <row r="376" s="122" customFormat="1" x14ac:dyDescent="0.25"/>
    <row r="377" s="122" customFormat="1" x14ac:dyDescent="0.25"/>
    <row r="378" s="122" customFormat="1" x14ac:dyDescent="0.25"/>
    <row r="379" s="122" customFormat="1" x14ac:dyDescent="0.25"/>
    <row r="380" s="122" customFormat="1" x14ac:dyDescent="0.25"/>
    <row r="381" s="122" customFormat="1" x14ac:dyDescent="0.25"/>
    <row r="382" s="122" customFormat="1" x14ac:dyDescent="0.25"/>
    <row r="383" s="122" customFormat="1" x14ac:dyDescent="0.25"/>
    <row r="384" s="122" customFormat="1" x14ac:dyDescent="0.25"/>
    <row r="385" s="122" customFormat="1" x14ac:dyDescent="0.25"/>
    <row r="386" s="122" customFormat="1" x14ac:dyDescent="0.25"/>
    <row r="387" s="122" customFormat="1" x14ac:dyDescent="0.25"/>
    <row r="388" s="122" customFormat="1" x14ac:dyDescent="0.25"/>
    <row r="389" s="122" customFormat="1" x14ac:dyDescent="0.25"/>
    <row r="390" s="122" customFormat="1" x14ac:dyDescent="0.25"/>
    <row r="391" s="122" customFormat="1" x14ac:dyDescent="0.25"/>
    <row r="392" s="122" customFormat="1" x14ac:dyDescent="0.25"/>
    <row r="393" s="122" customFormat="1" x14ac:dyDescent="0.25"/>
    <row r="394" s="122" customFormat="1" x14ac:dyDescent="0.25"/>
    <row r="395" s="122" customFormat="1" x14ac:dyDescent="0.25"/>
    <row r="396" s="122" customFormat="1" x14ac:dyDescent="0.25"/>
    <row r="397" s="122" customFormat="1" x14ac:dyDescent="0.25"/>
    <row r="398" s="122" customFormat="1" x14ac:dyDescent="0.25"/>
    <row r="399" s="122" customFormat="1" x14ac:dyDescent="0.25"/>
    <row r="400" s="122" customFormat="1" x14ac:dyDescent="0.25"/>
    <row r="401" s="122" customFormat="1" x14ac:dyDescent="0.25"/>
    <row r="402" s="122" customFormat="1" x14ac:dyDescent="0.25"/>
    <row r="403" s="122" customFormat="1" x14ac:dyDescent="0.25"/>
    <row r="404" s="122" customFormat="1" x14ac:dyDescent="0.25"/>
    <row r="405" s="122" customFormat="1" x14ac:dyDescent="0.25"/>
    <row r="406" s="122" customFormat="1" x14ac:dyDescent="0.25"/>
    <row r="407" s="122" customFormat="1" x14ac:dyDescent="0.25"/>
    <row r="408" s="122" customFormat="1" x14ac:dyDescent="0.25"/>
    <row r="409" s="122" customFormat="1" x14ac:dyDescent="0.25"/>
    <row r="410" s="122" customFormat="1" x14ac:dyDescent="0.25"/>
    <row r="411" s="122" customFormat="1" x14ac:dyDescent="0.25"/>
    <row r="412" s="122" customFormat="1" x14ac:dyDescent="0.25"/>
    <row r="413" s="122" customFormat="1" x14ac:dyDescent="0.25"/>
    <row r="414" s="122" customFormat="1" x14ac:dyDescent="0.25"/>
    <row r="415" s="122" customFormat="1" x14ac:dyDescent="0.25"/>
    <row r="416" s="122" customFormat="1" x14ac:dyDescent="0.25"/>
    <row r="417" s="122" customFormat="1" x14ac:dyDescent="0.25"/>
    <row r="418" s="122" customFormat="1" x14ac:dyDescent="0.25"/>
    <row r="419" s="122" customFormat="1" x14ac:dyDescent="0.25"/>
    <row r="420" s="122" customFormat="1" x14ac:dyDescent="0.25"/>
    <row r="421" s="122" customFormat="1" x14ac:dyDescent="0.25"/>
    <row r="422" s="122" customFormat="1" x14ac:dyDescent="0.25"/>
    <row r="423" s="122" customFormat="1" x14ac:dyDescent="0.25"/>
    <row r="424" s="122" customFormat="1" x14ac:dyDescent="0.25"/>
    <row r="425" s="122" customFormat="1" x14ac:dyDescent="0.25"/>
    <row r="426" s="122" customFormat="1" x14ac:dyDescent="0.25"/>
    <row r="427" s="122" customFormat="1" x14ac:dyDescent="0.25"/>
    <row r="428" s="122" customFormat="1" x14ac:dyDescent="0.25"/>
    <row r="429" s="122" customFormat="1" x14ac:dyDescent="0.25"/>
    <row r="430" s="122" customFormat="1" x14ac:dyDescent="0.25"/>
    <row r="431" s="122" customFormat="1" x14ac:dyDescent="0.25"/>
    <row r="432" s="122" customFormat="1" x14ac:dyDescent="0.25"/>
    <row r="433" s="122" customFormat="1" x14ac:dyDescent="0.25"/>
    <row r="434" s="122" customFormat="1" x14ac:dyDescent="0.25"/>
    <row r="435" s="122" customFormat="1" x14ac:dyDescent="0.25"/>
    <row r="436" s="122" customFormat="1" x14ac:dyDescent="0.25"/>
    <row r="437" s="122" customFormat="1" x14ac:dyDescent="0.25"/>
    <row r="438" s="122" customFormat="1" x14ac:dyDescent="0.25"/>
    <row r="439" s="122" customFormat="1" x14ac:dyDescent="0.25"/>
    <row r="440" s="122" customFormat="1" x14ac:dyDescent="0.25"/>
    <row r="441" s="122" customFormat="1" x14ac:dyDescent="0.25"/>
    <row r="442" s="122" customFormat="1" x14ac:dyDescent="0.25"/>
    <row r="443" s="122" customFormat="1" x14ac:dyDescent="0.25"/>
    <row r="444" s="122" customFormat="1" x14ac:dyDescent="0.25"/>
    <row r="445" s="122" customFormat="1" x14ac:dyDescent="0.25"/>
    <row r="446" s="122" customFormat="1" x14ac:dyDescent="0.25"/>
    <row r="447" s="122" customFormat="1" x14ac:dyDescent="0.25"/>
    <row r="448" s="122" customFormat="1" x14ac:dyDescent="0.25"/>
    <row r="449" s="122" customFormat="1" x14ac:dyDescent="0.25"/>
    <row r="450" s="122" customFormat="1" x14ac:dyDescent="0.25"/>
    <row r="451" s="122" customFormat="1" x14ac:dyDescent="0.25"/>
    <row r="452" s="122" customFormat="1" x14ac:dyDescent="0.25"/>
    <row r="453" s="122" customFormat="1" x14ac:dyDescent="0.25"/>
    <row r="454" s="122" customFormat="1" x14ac:dyDescent="0.25"/>
    <row r="455" s="122" customFormat="1" x14ac:dyDescent="0.25"/>
    <row r="456" s="122" customFormat="1" x14ac:dyDescent="0.25"/>
    <row r="457" s="122" customFormat="1" x14ac:dyDescent="0.25"/>
    <row r="458" s="122" customFormat="1" x14ac:dyDescent="0.25"/>
    <row r="459" s="122" customFormat="1" x14ac:dyDescent="0.25"/>
    <row r="460" s="122" customFormat="1" x14ac:dyDescent="0.25"/>
    <row r="461" s="122" customFormat="1" x14ac:dyDescent="0.25"/>
    <row r="462" s="122" customFormat="1" x14ac:dyDescent="0.25"/>
    <row r="463" s="122" customFormat="1" x14ac:dyDescent="0.25"/>
    <row r="464" s="122" customFormat="1" x14ac:dyDescent="0.25"/>
    <row r="465" s="122" customFormat="1" x14ac:dyDescent="0.25"/>
    <row r="466" s="122" customFormat="1" x14ac:dyDescent="0.25"/>
    <row r="467" s="122" customFormat="1" x14ac:dyDescent="0.25"/>
    <row r="468" s="122" customFormat="1" x14ac:dyDescent="0.25"/>
    <row r="469" s="122" customFormat="1" x14ac:dyDescent="0.25"/>
    <row r="470" s="122" customFormat="1" x14ac:dyDescent="0.25"/>
    <row r="471" s="122" customFormat="1" x14ac:dyDescent="0.25"/>
    <row r="472" s="122" customFormat="1" x14ac:dyDescent="0.25"/>
    <row r="473" s="122" customFormat="1" x14ac:dyDescent="0.25"/>
    <row r="474" s="122" customFormat="1" x14ac:dyDescent="0.25"/>
    <row r="475" s="122" customFormat="1" x14ac:dyDescent="0.25"/>
    <row r="476" s="122" customFormat="1" x14ac:dyDescent="0.25"/>
  </sheetData>
  <mergeCells count="10">
    <mergeCell ref="A1:C1"/>
    <mergeCell ref="A17:C17"/>
    <mergeCell ref="A3:C3"/>
    <mergeCell ref="A8:C8"/>
    <mergeCell ref="A12:C12"/>
    <mergeCell ref="E17:G17"/>
    <mergeCell ref="E1:G1"/>
    <mergeCell ref="E3:G3"/>
    <mergeCell ref="E8:G8"/>
    <mergeCell ref="E12:G12"/>
  </mergeCells>
  <printOptions horizontalCentered="1"/>
  <pageMargins left="0.2" right="0.2"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178"/>
  <sheetViews>
    <sheetView topLeftCell="E1" workbookViewId="0">
      <selection activeCell="N10" sqref="N10"/>
    </sheetView>
  </sheetViews>
  <sheetFormatPr defaultRowHeight="15" x14ac:dyDescent="0.25"/>
  <cols>
    <col min="1" max="1" width="30.5703125" bestFit="1" customWidth="1"/>
    <col min="2" max="2" width="16.140625" customWidth="1"/>
    <col min="3" max="3" width="30.5703125" bestFit="1" customWidth="1"/>
    <col min="4" max="4" width="14.42578125" bestFit="1" customWidth="1"/>
    <col min="5" max="9" width="12.7109375" style="23" customWidth="1"/>
    <col min="20" max="20" width="47.140625" bestFit="1" customWidth="1"/>
  </cols>
  <sheetData>
    <row r="1" spans="1:20" x14ac:dyDescent="0.25">
      <c r="A1" s="213" t="s">
        <v>13</v>
      </c>
      <c r="B1" s="213"/>
      <c r="C1" s="213"/>
      <c r="D1" s="213"/>
      <c r="E1" s="213"/>
      <c r="F1" s="213"/>
      <c r="G1" s="213"/>
      <c r="H1" s="213"/>
      <c r="I1" s="213"/>
      <c r="J1" s="213"/>
      <c r="T1" t="s">
        <v>14</v>
      </c>
    </row>
    <row r="2" spans="1:20" ht="15.75" thickBot="1" x14ac:dyDescent="0.3">
      <c r="T2" t="s">
        <v>15</v>
      </c>
    </row>
    <row r="3" spans="1:20" ht="15.75" thickBot="1" x14ac:dyDescent="0.3">
      <c r="A3" s="3"/>
      <c r="B3" s="218" t="s">
        <v>7</v>
      </c>
      <c r="C3" s="219"/>
      <c r="D3" s="220"/>
      <c r="T3" t="s">
        <v>16</v>
      </c>
    </row>
    <row r="4" spans="1:20" ht="15.75" thickBot="1" x14ac:dyDescent="0.3">
      <c r="A4" s="29" t="s">
        <v>40</v>
      </c>
      <c r="B4" s="28" t="s">
        <v>108</v>
      </c>
      <c r="C4" s="28" t="s">
        <v>131</v>
      </c>
      <c r="D4" s="31" t="s">
        <v>8</v>
      </c>
      <c r="T4" t="s">
        <v>173</v>
      </c>
    </row>
    <row r="5" spans="1:20" ht="15.75" x14ac:dyDescent="0.25">
      <c r="A5" s="37" t="s">
        <v>109</v>
      </c>
      <c r="B5" s="32">
        <f>SUM('1. Number of Vets'!B5:B6)</f>
        <v>0</v>
      </c>
      <c r="C5" s="32">
        <f>SUM('1. Number of Vets'!C5:C6)</f>
        <v>0</v>
      </c>
      <c r="D5" s="32" t="e">
        <f>SUM('1. Number of Vets'!#REF!)</f>
        <v>#REF!</v>
      </c>
      <c r="T5" t="s">
        <v>18</v>
      </c>
    </row>
    <row r="6" spans="1:20" ht="15.75" x14ac:dyDescent="0.25">
      <c r="A6" s="37" t="s">
        <v>110</v>
      </c>
      <c r="B6" s="33">
        <f>SUM('1. Number of Vets'!B7:B7)</f>
        <v>0</v>
      </c>
      <c r="C6" s="33">
        <f>SUM('1. Number of Vets'!C7:C7)</f>
        <v>0</v>
      </c>
      <c r="D6" s="33" t="e">
        <f>SUM('1. Number of Vets'!#REF!)</f>
        <v>#REF!</v>
      </c>
      <c r="T6" t="s">
        <v>17</v>
      </c>
    </row>
    <row r="7" spans="1:20" ht="15.75" x14ac:dyDescent="0.25">
      <c r="A7" s="37" t="s">
        <v>132</v>
      </c>
      <c r="B7" s="34">
        <f>SUM('1. Number of Vets'!B8:B9)</f>
        <v>0</v>
      </c>
      <c r="C7" s="34">
        <f>SUM('1. Number of Vets'!C8:C9)</f>
        <v>0</v>
      </c>
      <c r="D7" s="34" t="e">
        <f>SUM('1. Number of Vets'!#REF!)</f>
        <v>#REF!</v>
      </c>
      <c r="T7" t="s">
        <v>19</v>
      </c>
    </row>
    <row r="8" spans="1:20" ht="16.5" thickBot="1" x14ac:dyDescent="0.3">
      <c r="A8" s="37" t="s">
        <v>133</v>
      </c>
      <c r="B8" s="35" t="e">
        <f>SUM('1. Number of Vets'!#REF!)</f>
        <v>#REF!</v>
      </c>
      <c r="C8" s="35" t="e">
        <f>SUM('1. Number of Vets'!#REF!)</f>
        <v>#REF!</v>
      </c>
      <c r="D8" s="35" t="e">
        <f>SUM('1. Number of Vets'!#REF!)</f>
        <v>#REF!</v>
      </c>
      <c r="T8" t="s">
        <v>130</v>
      </c>
    </row>
    <row r="9" spans="1:20" ht="15.75" x14ac:dyDescent="0.25">
      <c r="A9" s="39" t="s">
        <v>136</v>
      </c>
      <c r="B9" s="36">
        <f>'1. Number of Vets'!B10</f>
        <v>0</v>
      </c>
      <c r="C9" s="36">
        <f>'1. Number of Vets'!C10</f>
        <v>0</v>
      </c>
      <c r="D9" s="36" t="e">
        <f>'1. Number of Vets'!#REF!</f>
        <v>#REF!</v>
      </c>
      <c r="T9" t="s">
        <v>20</v>
      </c>
    </row>
    <row r="10" spans="1:20" ht="16.5" thickBot="1" x14ac:dyDescent="0.3">
      <c r="A10" s="38" t="s">
        <v>134</v>
      </c>
      <c r="B10" s="30" t="e">
        <f>SUM(B5:B8)</f>
        <v>#REF!</v>
      </c>
      <c r="C10" s="30" t="e">
        <f>SUM(C5:C8)</f>
        <v>#REF!</v>
      </c>
      <c r="D10" s="30" t="e">
        <f>SUM(D5:D8)</f>
        <v>#REF!</v>
      </c>
      <c r="T10" t="s">
        <v>21</v>
      </c>
    </row>
    <row r="11" spans="1:20" ht="15.75" thickTop="1" x14ac:dyDescent="0.25">
      <c r="A11" s="18"/>
      <c r="B11" s="18"/>
      <c r="T11" t="s">
        <v>22</v>
      </c>
    </row>
    <row r="12" spans="1:20" x14ac:dyDescent="0.25">
      <c r="T12" t="s">
        <v>23</v>
      </c>
    </row>
    <row r="13" spans="1:20" x14ac:dyDescent="0.25">
      <c r="A13" s="213" t="s">
        <v>41</v>
      </c>
      <c r="B13" s="213"/>
      <c r="C13" s="213"/>
      <c r="T13" t="s">
        <v>24</v>
      </c>
    </row>
    <row r="14" spans="1:20" x14ac:dyDescent="0.25">
      <c r="A14" s="214" t="s">
        <v>123</v>
      </c>
      <c r="B14" s="214"/>
      <c r="C14" s="214"/>
      <c r="T14" t="s">
        <v>25</v>
      </c>
    </row>
    <row r="15" spans="1:20" x14ac:dyDescent="0.25">
      <c r="A15" s="10" t="s">
        <v>40</v>
      </c>
      <c r="B15" s="11" t="s">
        <v>39</v>
      </c>
      <c r="C15" s="12" t="s">
        <v>38</v>
      </c>
      <c r="T15" t="s">
        <v>172</v>
      </c>
    </row>
    <row r="16" spans="1:20" x14ac:dyDescent="0.25">
      <c r="A16" s="4" t="s">
        <v>5</v>
      </c>
      <c r="B16" s="9" t="e">
        <f>'4. Full- vs. Part-Time'!#REF!</f>
        <v>#REF!</v>
      </c>
      <c r="C16" s="9" t="e">
        <f>'4. Full- vs. Part-Time'!#REF!</f>
        <v>#REF!</v>
      </c>
      <c r="T16" t="s">
        <v>129</v>
      </c>
    </row>
    <row r="17" spans="1:20" x14ac:dyDescent="0.25">
      <c r="A17" s="4" t="s">
        <v>6</v>
      </c>
      <c r="B17" s="9" t="e">
        <f>'4. Full- vs. Part-Time'!#REF!</f>
        <v>#REF!</v>
      </c>
      <c r="C17" s="9" t="e">
        <f>'4. Full- vs. Part-Time'!#REF!</f>
        <v>#REF!</v>
      </c>
      <c r="T17" t="s">
        <v>26</v>
      </c>
    </row>
    <row r="18" spans="1:20" x14ac:dyDescent="0.25">
      <c r="A18" s="4" t="s">
        <v>8</v>
      </c>
      <c r="B18" s="9" t="e">
        <f>'4. Full- vs. Part-Time'!#REF!</f>
        <v>#REF!</v>
      </c>
      <c r="C18" s="9" t="e">
        <f>'4. Full- vs. Part-Time'!#REF!</f>
        <v>#REF!</v>
      </c>
      <c r="T18" t="s">
        <v>27</v>
      </c>
    </row>
    <row r="19" spans="1:20" ht="15.75" thickBot="1" x14ac:dyDescent="0.3">
      <c r="A19" s="7"/>
      <c r="B19" s="7"/>
      <c r="C19" s="7"/>
      <c r="T19" t="s">
        <v>171</v>
      </c>
    </row>
    <row r="20" spans="1:20" ht="15.75" thickBot="1" x14ac:dyDescent="0.3">
      <c r="A20" s="215" t="s">
        <v>124</v>
      </c>
      <c r="B20" s="216"/>
      <c r="C20" s="217"/>
      <c r="T20" t="s">
        <v>167</v>
      </c>
    </row>
    <row r="21" spans="1:20" x14ac:dyDescent="0.25">
      <c r="A21" s="10" t="s">
        <v>40</v>
      </c>
      <c r="B21" s="11" t="s">
        <v>39</v>
      </c>
      <c r="C21" s="12" t="s">
        <v>38</v>
      </c>
      <c r="T21" t="s">
        <v>184</v>
      </c>
    </row>
    <row r="22" spans="1:20" x14ac:dyDescent="0.25">
      <c r="A22" s="4" t="s">
        <v>5</v>
      </c>
      <c r="B22" s="9">
        <f>'4. Full- vs. Part-Time'!B5</f>
        <v>0</v>
      </c>
      <c r="C22" s="9">
        <f>'4. Full- vs. Part-Time'!C5</f>
        <v>0</v>
      </c>
      <c r="T22" t="s">
        <v>166</v>
      </c>
    </row>
    <row r="23" spans="1:20" x14ac:dyDescent="0.25">
      <c r="A23" s="4" t="s">
        <v>6</v>
      </c>
      <c r="B23" s="9">
        <f>'4. Full- vs. Part-Time'!B6</f>
        <v>0</v>
      </c>
      <c r="C23" s="9">
        <f>'4. Full- vs. Part-Time'!C6</f>
        <v>0</v>
      </c>
      <c r="T23" t="s">
        <v>185</v>
      </c>
    </row>
    <row r="24" spans="1:20" x14ac:dyDescent="0.25">
      <c r="A24" s="4" t="s">
        <v>8</v>
      </c>
      <c r="B24" s="9" t="e">
        <f>'4. Full- vs. Part-Time'!#REF!</f>
        <v>#REF!</v>
      </c>
      <c r="C24" s="9" t="e">
        <f>'4. Full- vs. Part-Time'!#REF!</f>
        <v>#REF!</v>
      </c>
      <c r="T24" t="s">
        <v>28</v>
      </c>
    </row>
    <row r="25" spans="1:20" ht="15.75" thickBot="1" x14ac:dyDescent="0.3">
      <c r="A25" s="7"/>
      <c r="B25" s="7"/>
      <c r="C25" s="7"/>
      <c r="T25" t="s">
        <v>29</v>
      </c>
    </row>
    <row r="26" spans="1:20" ht="15.75" thickBot="1" x14ac:dyDescent="0.3">
      <c r="A26" s="215" t="s">
        <v>125</v>
      </c>
      <c r="B26" s="216"/>
      <c r="C26" s="217"/>
      <c r="T26" t="s">
        <v>30</v>
      </c>
    </row>
    <row r="27" spans="1:20" x14ac:dyDescent="0.25">
      <c r="A27" s="10" t="s">
        <v>40</v>
      </c>
      <c r="B27" s="11" t="s">
        <v>39</v>
      </c>
      <c r="C27" s="12" t="s">
        <v>38</v>
      </c>
      <c r="T27" t="s">
        <v>31</v>
      </c>
    </row>
    <row r="28" spans="1:20" x14ac:dyDescent="0.25">
      <c r="A28" s="4" t="s">
        <v>5</v>
      </c>
      <c r="B28" s="9">
        <f>'4. Full- vs. Part-Time'!B10</f>
        <v>0</v>
      </c>
      <c r="C28" s="9">
        <f>'4. Full- vs. Part-Time'!C10</f>
        <v>0</v>
      </c>
      <c r="T28" t="s">
        <v>32</v>
      </c>
    </row>
    <row r="29" spans="1:20" x14ac:dyDescent="0.25">
      <c r="A29" s="4" t="s">
        <v>6</v>
      </c>
      <c r="B29" s="9">
        <f>'4. Full- vs. Part-Time'!B11</f>
        <v>0</v>
      </c>
      <c r="C29" s="9">
        <f>'4. Full- vs. Part-Time'!C11</f>
        <v>0</v>
      </c>
      <c r="T29" t="s">
        <v>33</v>
      </c>
    </row>
    <row r="30" spans="1:20" x14ac:dyDescent="0.25">
      <c r="A30" s="4" t="s">
        <v>8</v>
      </c>
      <c r="B30" s="9" t="e">
        <f>'4. Full- vs. Part-Time'!#REF!</f>
        <v>#REF!</v>
      </c>
      <c r="C30" s="9" t="e">
        <f>'4. Full- vs. Part-Time'!#REF!</f>
        <v>#REF!</v>
      </c>
      <c r="T30" t="s">
        <v>34</v>
      </c>
    </row>
    <row r="31" spans="1:20" x14ac:dyDescent="0.25">
      <c r="A31" s="5"/>
      <c r="B31" s="17"/>
      <c r="C31" s="17"/>
      <c r="T31" t="s">
        <v>35</v>
      </c>
    </row>
    <row r="32" spans="1:20" x14ac:dyDescent="0.25">
      <c r="A32" s="5"/>
      <c r="B32" s="17"/>
      <c r="C32" s="17"/>
      <c r="T32" t="s">
        <v>36</v>
      </c>
    </row>
    <row r="33" spans="1:9" x14ac:dyDescent="0.25">
      <c r="A33" s="5"/>
      <c r="B33" s="17"/>
      <c r="C33" s="17"/>
    </row>
    <row r="34" spans="1:9" x14ac:dyDescent="0.25">
      <c r="A34" s="5"/>
      <c r="B34" s="17"/>
      <c r="C34" s="17"/>
    </row>
    <row r="35" spans="1:9" x14ac:dyDescent="0.25">
      <c r="A35" s="213" t="s">
        <v>42</v>
      </c>
      <c r="B35" s="213"/>
      <c r="C35" s="213"/>
      <c r="D35" s="213"/>
      <c r="E35" s="24"/>
      <c r="F35" s="24"/>
      <c r="G35" s="24"/>
      <c r="H35" s="24"/>
      <c r="I35" s="24"/>
    </row>
    <row r="36" spans="1:9" x14ac:dyDescent="0.25">
      <c r="A36" s="2" t="s">
        <v>11</v>
      </c>
      <c r="B36" s="13" t="s">
        <v>126</v>
      </c>
      <c r="C36" s="14" t="s">
        <v>127</v>
      </c>
      <c r="D36" s="15" t="s">
        <v>128</v>
      </c>
      <c r="E36" s="25"/>
      <c r="F36" s="25"/>
      <c r="G36" s="25"/>
      <c r="H36" s="25"/>
      <c r="I36" s="25"/>
    </row>
    <row r="37" spans="1:9" x14ac:dyDescent="0.25">
      <c r="A37" s="1" t="s">
        <v>2</v>
      </c>
      <c r="B37" s="8" t="e">
        <f>'3. Degree Completion'!#REF!</f>
        <v>#REF!</v>
      </c>
      <c r="C37" t="e">
        <f>'3. Degree Completion'!#REF!</f>
        <v>#REF!</v>
      </c>
      <c r="D37" s="8" t="e">
        <f>'3. Degree Completion'!#REF!</f>
        <v>#REF!</v>
      </c>
      <c r="E37" s="26"/>
      <c r="F37" s="26"/>
      <c r="G37" s="26"/>
      <c r="H37" s="26"/>
      <c r="I37" s="26"/>
    </row>
    <row r="38" spans="1:9" x14ac:dyDescent="0.25">
      <c r="A38" s="1" t="s">
        <v>105</v>
      </c>
      <c r="B38" s="8" t="e">
        <f>'3. Degree Completion'!#REF!</f>
        <v>#REF!</v>
      </c>
      <c r="C38" s="8" t="e">
        <f>'3. Degree Completion'!#REF!</f>
        <v>#REF!</v>
      </c>
      <c r="D38" s="8" t="e">
        <f>'3. Degree Completion'!#REF!</f>
        <v>#REF!</v>
      </c>
      <c r="E38" s="26"/>
      <c r="F38" s="26"/>
      <c r="G38" s="26"/>
      <c r="H38" s="26"/>
      <c r="I38" s="26"/>
    </row>
    <row r="39" spans="1:9" x14ac:dyDescent="0.25">
      <c r="A39" s="1" t="s">
        <v>106</v>
      </c>
      <c r="B39" s="8" t="e">
        <f>'3. Degree Completion'!#REF!</f>
        <v>#REF!</v>
      </c>
      <c r="C39" s="8" t="e">
        <f>'3. Degree Completion'!#REF!</f>
        <v>#REF!</v>
      </c>
      <c r="D39" s="8" t="e">
        <f>'3. Degree Completion'!#REF!</f>
        <v>#REF!</v>
      </c>
      <c r="E39" s="26"/>
      <c r="F39" s="26"/>
      <c r="G39" s="26"/>
      <c r="H39" s="26"/>
      <c r="I39" s="26"/>
    </row>
    <row r="40" spans="1:9" x14ac:dyDescent="0.25">
      <c r="A40" s="1" t="s">
        <v>107</v>
      </c>
      <c r="B40" s="8" t="e">
        <f>'3. Degree Completion'!#REF!</f>
        <v>#REF!</v>
      </c>
      <c r="C40" s="8">
        <f>'3. Degree Completion'!B5</f>
        <v>0</v>
      </c>
      <c r="D40" s="8">
        <f>'3. Degree Completion'!C5</f>
        <v>0</v>
      </c>
      <c r="E40" s="26"/>
      <c r="F40" s="26"/>
      <c r="G40" s="26"/>
      <c r="H40" s="26"/>
      <c r="I40" s="26"/>
    </row>
    <row r="41" spans="1:9" x14ac:dyDescent="0.25">
      <c r="A41" s="1" t="s">
        <v>1</v>
      </c>
      <c r="B41" s="8" t="e">
        <f>'3. Degree Completion'!#REF!</f>
        <v>#REF!</v>
      </c>
      <c r="C41" s="8">
        <f>'3. Degree Completion'!B4</f>
        <v>0</v>
      </c>
      <c r="D41" s="8">
        <f>'3. Degree Completion'!C4</f>
        <v>0</v>
      </c>
      <c r="E41" s="26"/>
      <c r="F41" s="26"/>
      <c r="G41" s="26"/>
      <c r="H41" s="26"/>
      <c r="I41" s="26"/>
    </row>
    <row r="42" spans="1:9" x14ac:dyDescent="0.25">
      <c r="A42" s="1" t="s">
        <v>0</v>
      </c>
      <c r="B42" s="8" t="e">
        <f>'3. Degree Completion'!#REF!</f>
        <v>#REF!</v>
      </c>
      <c r="C42" s="8">
        <f>'3. Degree Completion'!B5</f>
        <v>0</v>
      </c>
      <c r="D42" s="8">
        <f>'3. Degree Completion'!C5</f>
        <v>0</v>
      </c>
      <c r="E42" s="26"/>
      <c r="F42" s="26"/>
      <c r="G42" s="26"/>
      <c r="H42" s="26"/>
      <c r="I42" s="26"/>
    </row>
    <row r="43" spans="1:9" x14ac:dyDescent="0.25">
      <c r="A43" s="1" t="s">
        <v>3</v>
      </c>
      <c r="B43" s="8" t="e">
        <f>'3. Degree Completion'!#REF!</f>
        <v>#REF!</v>
      </c>
      <c r="C43" s="8">
        <f>'3. Degree Completion'!B6</f>
        <v>0</v>
      </c>
      <c r="D43" s="8">
        <f>'3. Degree Completion'!C6</f>
        <v>0</v>
      </c>
      <c r="E43" s="26"/>
      <c r="F43" s="26"/>
      <c r="G43" s="26"/>
      <c r="H43" s="26"/>
      <c r="I43" s="26"/>
    </row>
    <row r="44" spans="1:9" x14ac:dyDescent="0.25">
      <c r="A44" s="1" t="s">
        <v>4</v>
      </c>
      <c r="B44" s="8" t="e">
        <f>'3. Degree Completion'!#REF!</f>
        <v>#REF!</v>
      </c>
      <c r="C44" s="8">
        <f>'3. Degree Completion'!B7</f>
        <v>0</v>
      </c>
      <c r="D44" s="8">
        <f>'3. Degree Completion'!C7</f>
        <v>0</v>
      </c>
      <c r="E44" s="26"/>
      <c r="F44" s="26"/>
      <c r="G44" s="26"/>
      <c r="H44" s="26"/>
      <c r="I44" s="26"/>
    </row>
    <row r="45" spans="1:9" x14ac:dyDescent="0.25">
      <c r="A45" s="6" t="s">
        <v>8</v>
      </c>
      <c r="B45" s="8" t="e">
        <f>'3. Degree Completion'!#REF!</f>
        <v>#REF!</v>
      </c>
      <c r="C45" s="8" t="e">
        <f>'3. Degree Completion'!#REF!</f>
        <v>#REF!</v>
      </c>
      <c r="D45" s="8" t="e">
        <f>'3. Degree Completion'!#REF!</f>
        <v>#REF!</v>
      </c>
      <c r="E45" s="26"/>
      <c r="F45" s="26"/>
      <c r="G45" s="26"/>
      <c r="H45" s="26"/>
      <c r="I45" s="26"/>
    </row>
    <row r="48" spans="1:9" x14ac:dyDescent="0.25">
      <c r="A48" s="211" t="s">
        <v>103</v>
      </c>
      <c r="B48" s="212"/>
      <c r="C48" s="212"/>
      <c r="D48" s="212"/>
      <c r="E48" s="25"/>
      <c r="F48" s="25"/>
      <c r="G48" s="25"/>
      <c r="H48" s="25"/>
      <c r="I48" s="25"/>
    </row>
    <row r="49" spans="1:9" x14ac:dyDescent="0.25">
      <c r="A49" s="41" t="s">
        <v>138</v>
      </c>
      <c r="B49" s="40" t="s">
        <v>104</v>
      </c>
      <c r="C49" s="42" t="s">
        <v>139</v>
      </c>
      <c r="D49" s="42" t="s">
        <v>140</v>
      </c>
      <c r="E49" s="25"/>
      <c r="F49" s="25"/>
      <c r="G49" s="25"/>
      <c r="H49" s="25"/>
      <c r="I49" s="25"/>
    </row>
    <row r="50" spans="1:9" x14ac:dyDescent="0.25">
      <c r="A50" s="16" t="e">
        <f>COUNTIF(#REF!, "01")</f>
        <v>#REF!</v>
      </c>
      <c r="B50" s="20" t="s">
        <v>45</v>
      </c>
      <c r="C50" t="e" cm="1">
        <f t="array" ref="C50">count</f>
        <v>#NAME?</v>
      </c>
      <c r="E50" s="27"/>
      <c r="F50" s="27"/>
      <c r="G50" s="27"/>
      <c r="H50" s="27"/>
      <c r="I50" s="27"/>
    </row>
    <row r="51" spans="1:9" x14ac:dyDescent="0.25">
      <c r="A51" s="16" t="e">
        <f>COUNTIF(#REF!, "02")</f>
        <v>#REF!</v>
      </c>
      <c r="B51" s="20" t="s">
        <v>44</v>
      </c>
      <c r="E51" s="27"/>
      <c r="F51" s="27"/>
      <c r="G51" s="27"/>
      <c r="H51" s="27"/>
      <c r="I51" s="27"/>
    </row>
    <row r="52" spans="1:9" x14ac:dyDescent="0.25">
      <c r="A52" s="16" t="e">
        <f>COUNTIF(#REF!, "03")</f>
        <v>#REF!</v>
      </c>
      <c r="B52" s="20" t="s">
        <v>46</v>
      </c>
      <c r="E52" s="27"/>
      <c r="F52" s="27"/>
      <c r="G52" s="27"/>
      <c r="H52" s="27"/>
      <c r="I52" s="27"/>
    </row>
    <row r="53" spans="1:9" x14ac:dyDescent="0.25">
      <c r="A53" s="16" t="e">
        <f>COUNTIF(#REF!, "04")</f>
        <v>#REF!</v>
      </c>
      <c r="B53" s="20" t="s">
        <v>47</v>
      </c>
      <c r="E53" s="27"/>
      <c r="F53" s="27"/>
      <c r="G53" s="27"/>
      <c r="H53" s="27"/>
      <c r="I53" s="27"/>
    </row>
    <row r="54" spans="1:9" x14ac:dyDescent="0.25">
      <c r="A54" s="16" t="e">
        <f>COUNTIF(#REF!, "05")</f>
        <v>#REF!</v>
      </c>
      <c r="B54" s="20" t="s">
        <v>48</v>
      </c>
      <c r="E54" s="27"/>
      <c r="F54" s="27"/>
      <c r="G54" s="27"/>
      <c r="H54" s="27"/>
      <c r="I54" s="27"/>
    </row>
    <row r="55" spans="1:9" x14ac:dyDescent="0.25">
      <c r="A55" s="16" t="e">
        <f>COUNTIF(#REF!, "06")</f>
        <v>#REF!</v>
      </c>
      <c r="B55" s="20" t="s">
        <v>65</v>
      </c>
      <c r="E55" s="27"/>
      <c r="F55" s="27"/>
      <c r="G55" s="27"/>
      <c r="H55" s="27"/>
      <c r="I55" s="27"/>
    </row>
    <row r="56" spans="1:9" x14ac:dyDescent="0.25">
      <c r="A56" s="16" t="e">
        <f>COUNTIF(#REF!, "07")</f>
        <v>#REF!</v>
      </c>
      <c r="B56" s="20" t="s">
        <v>66</v>
      </c>
      <c r="E56" s="27"/>
      <c r="F56" s="27"/>
      <c r="G56" s="27"/>
      <c r="H56" s="27"/>
      <c r="I56" s="27"/>
    </row>
    <row r="57" spans="1:9" x14ac:dyDescent="0.25">
      <c r="A57" s="16" t="e">
        <f>COUNTIF(#REF!, "08")</f>
        <v>#REF!</v>
      </c>
      <c r="B57" s="20" t="s">
        <v>43</v>
      </c>
      <c r="E57" s="27"/>
      <c r="F57" s="27"/>
      <c r="G57" s="27"/>
      <c r="H57" s="27"/>
      <c r="I57" s="27"/>
    </row>
    <row r="58" spans="1:9" x14ac:dyDescent="0.25">
      <c r="A58" s="16" t="e">
        <f>COUNTIF(#REF!, "09")</f>
        <v>#REF!</v>
      </c>
      <c r="B58" s="20" t="s">
        <v>49</v>
      </c>
      <c r="E58" s="27"/>
      <c r="F58" s="27"/>
      <c r="G58" s="27"/>
      <c r="H58" s="27"/>
      <c r="I58" s="27"/>
    </row>
    <row r="59" spans="1:9" x14ac:dyDescent="0.25">
      <c r="A59" s="16" t="e">
        <f>COUNTIF(#REF!, "10")</f>
        <v>#REF!</v>
      </c>
      <c r="B59" s="20" t="s">
        <v>50</v>
      </c>
      <c r="E59" s="27"/>
      <c r="F59" s="27"/>
      <c r="G59" s="27"/>
      <c r="H59" s="27"/>
      <c r="I59" s="27"/>
    </row>
    <row r="60" spans="1:9" x14ac:dyDescent="0.25">
      <c r="A60" s="16" t="e">
        <f>COUNTIF(#REF!, "11")</f>
        <v>#REF!</v>
      </c>
      <c r="B60" s="20" t="s">
        <v>51</v>
      </c>
      <c r="E60" s="27"/>
      <c r="F60" s="27"/>
      <c r="G60" s="27"/>
      <c r="H60" s="27"/>
      <c r="I60" s="27"/>
    </row>
    <row r="61" spans="1:9" x14ac:dyDescent="0.25">
      <c r="A61" s="16" t="e">
        <f>COUNTIF(#REF!, "12")</f>
        <v>#REF!</v>
      </c>
      <c r="B61" s="20" t="s">
        <v>52</v>
      </c>
      <c r="E61" s="27"/>
      <c r="F61" s="27"/>
      <c r="G61" s="27"/>
      <c r="H61" s="27"/>
      <c r="I61" s="27"/>
    </row>
    <row r="62" spans="1:9" x14ac:dyDescent="0.25">
      <c r="A62" s="16" t="e">
        <f>COUNTIF(#REF!, "13")</f>
        <v>#REF!</v>
      </c>
      <c r="B62" s="20" t="s">
        <v>53</v>
      </c>
      <c r="E62" s="27"/>
      <c r="F62" s="27"/>
      <c r="G62" s="27"/>
      <c r="H62" s="27"/>
      <c r="I62" s="27"/>
    </row>
    <row r="63" spans="1:9" x14ac:dyDescent="0.25">
      <c r="A63" s="16" t="e">
        <f>COUNTIF(#REF!, "14")</f>
        <v>#REF!</v>
      </c>
      <c r="B63" s="20" t="s">
        <v>54</v>
      </c>
      <c r="E63" s="27"/>
      <c r="F63" s="27"/>
      <c r="G63" s="27"/>
      <c r="H63" s="27"/>
      <c r="I63" s="27"/>
    </row>
    <row r="64" spans="1:9" x14ac:dyDescent="0.25">
      <c r="A64" s="16" t="e">
        <f>COUNTIF(#REF!, "15")</f>
        <v>#REF!</v>
      </c>
      <c r="B64" s="20" t="s">
        <v>55</v>
      </c>
      <c r="E64" s="27"/>
      <c r="F64" s="27"/>
      <c r="G64" s="27"/>
      <c r="H64" s="27"/>
      <c r="I64" s="27"/>
    </row>
    <row r="65" spans="1:9" x14ac:dyDescent="0.25">
      <c r="A65" s="16" t="e">
        <f>COUNTIF(#REF!, "16")</f>
        <v>#REF!</v>
      </c>
      <c r="B65" s="20" t="s">
        <v>56</v>
      </c>
      <c r="E65" s="27"/>
      <c r="F65" s="27"/>
      <c r="G65" s="27"/>
      <c r="H65" s="27"/>
      <c r="I65" s="27"/>
    </row>
    <row r="66" spans="1:9" x14ac:dyDescent="0.25">
      <c r="A66" s="16" t="e">
        <f>COUNTIF(#REF!, "17")</f>
        <v>#REF!</v>
      </c>
      <c r="B66" s="20" t="s">
        <v>67</v>
      </c>
      <c r="E66" s="27"/>
      <c r="F66" s="27"/>
      <c r="G66" s="27"/>
      <c r="H66" s="27"/>
      <c r="I66" s="27"/>
    </row>
    <row r="67" spans="1:9" x14ac:dyDescent="0.25">
      <c r="A67" s="16" t="e">
        <f>COUNTIF(#REF!, "18")</f>
        <v>#REF!</v>
      </c>
      <c r="B67" s="20" t="s">
        <v>68</v>
      </c>
      <c r="E67" s="27"/>
      <c r="F67" s="27"/>
      <c r="G67" s="27"/>
      <c r="H67" s="27"/>
      <c r="I67" s="27"/>
    </row>
    <row r="68" spans="1:9" x14ac:dyDescent="0.25">
      <c r="A68" s="16" t="e">
        <f>COUNTIF(#REF!, "19")</f>
        <v>#REF!</v>
      </c>
      <c r="B68" s="20" t="s">
        <v>58</v>
      </c>
      <c r="E68" s="27"/>
      <c r="F68" s="27"/>
      <c r="G68" s="27"/>
      <c r="H68" s="27"/>
      <c r="I68" s="27"/>
    </row>
    <row r="69" spans="1:9" x14ac:dyDescent="0.25">
      <c r="A69" s="16" t="e">
        <f>COUNTIF(#REF!, "20")</f>
        <v>#REF!</v>
      </c>
      <c r="B69" s="20" t="s">
        <v>69</v>
      </c>
      <c r="E69" s="27"/>
      <c r="F69" s="27"/>
      <c r="G69" s="27"/>
      <c r="H69" s="27"/>
      <c r="I69" s="27"/>
    </row>
    <row r="70" spans="1:9" x14ac:dyDescent="0.25">
      <c r="A70" s="16" t="e">
        <f>COUNTIF(#REF!, "21")</f>
        <v>#REF!</v>
      </c>
      <c r="B70" s="20" t="s">
        <v>70</v>
      </c>
      <c r="E70" s="27"/>
      <c r="F70" s="27"/>
      <c r="G70" s="27"/>
      <c r="H70" s="27"/>
      <c r="I70" s="27"/>
    </row>
    <row r="71" spans="1:9" x14ac:dyDescent="0.25">
      <c r="A71" s="16" t="e">
        <f>COUNTIF(#REF!, "22")</f>
        <v>#REF!</v>
      </c>
      <c r="B71" s="20" t="s">
        <v>57</v>
      </c>
      <c r="E71" s="27"/>
      <c r="F71" s="27"/>
      <c r="G71" s="27"/>
      <c r="H71" s="27"/>
      <c r="I71" s="27"/>
    </row>
    <row r="72" spans="1:9" x14ac:dyDescent="0.25">
      <c r="A72" s="16" t="e">
        <f>COUNTIF(#REF!, "23")</f>
        <v>#REF!</v>
      </c>
      <c r="B72" s="20" t="s">
        <v>59</v>
      </c>
      <c r="E72" s="27"/>
      <c r="F72" s="27"/>
      <c r="G72" s="27"/>
      <c r="H72" s="27"/>
      <c r="I72" s="27"/>
    </row>
    <row r="73" spans="1:9" x14ac:dyDescent="0.25">
      <c r="A73" s="16" t="e">
        <f>COUNTIF(#REF!, "24")</f>
        <v>#REF!</v>
      </c>
      <c r="B73" s="20" t="s">
        <v>60</v>
      </c>
      <c r="E73" s="27"/>
      <c r="F73" s="27"/>
      <c r="G73" s="27"/>
      <c r="H73" s="27"/>
      <c r="I73" s="27"/>
    </row>
    <row r="74" spans="1:9" x14ac:dyDescent="0.25">
      <c r="A74" s="16" t="e">
        <f>COUNTIF(#REF!, "25")</f>
        <v>#REF!</v>
      </c>
      <c r="B74" s="20" t="s">
        <v>61</v>
      </c>
      <c r="E74" s="27"/>
      <c r="F74" s="27"/>
      <c r="G74" s="27"/>
      <c r="H74" s="27"/>
      <c r="I74" s="27"/>
    </row>
    <row r="75" spans="1:9" x14ac:dyDescent="0.25">
      <c r="A75" s="16" t="e">
        <f>COUNTIF(#REF!, "26")</f>
        <v>#REF!</v>
      </c>
      <c r="B75" s="20" t="s">
        <v>62</v>
      </c>
      <c r="E75" s="27"/>
      <c r="F75" s="27"/>
      <c r="G75" s="27"/>
      <c r="H75" s="27"/>
      <c r="I75" s="27"/>
    </row>
    <row r="76" spans="1:9" x14ac:dyDescent="0.25">
      <c r="A76" s="16" t="e">
        <f>COUNTIF(#REF!, "27")</f>
        <v>#REF!</v>
      </c>
      <c r="B76" s="20" t="s">
        <v>63</v>
      </c>
      <c r="E76" s="27"/>
      <c r="F76" s="27"/>
      <c r="G76" s="27"/>
      <c r="H76" s="27"/>
      <c r="I76" s="27"/>
    </row>
    <row r="77" spans="1:9" x14ac:dyDescent="0.25">
      <c r="A77" s="16" t="e">
        <f>COUNTIF(#REF!, "28")</f>
        <v>#REF!</v>
      </c>
      <c r="B77" s="20" t="s">
        <v>64</v>
      </c>
      <c r="E77" s="27"/>
      <c r="F77" s="27"/>
      <c r="G77" s="27"/>
      <c r="H77" s="27"/>
      <c r="I77" s="27"/>
    </row>
    <row r="78" spans="1:9" x14ac:dyDescent="0.25">
      <c r="A78" s="16" t="e">
        <f>COUNTIF(#REF!, "29")</f>
        <v>#REF!</v>
      </c>
      <c r="B78" s="20" t="s">
        <v>71</v>
      </c>
      <c r="E78" s="27"/>
      <c r="F78" s="27"/>
      <c r="G78" s="27"/>
      <c r="H78" s="27"/>
      <c r="I78" s="27"/>
    </row>
    <row r="79" spans="1:9" x14ac:dyDescent="0.25">
      <c r="A79" s="16" t="e">
        <f>COUNTIF(#REF!, "30")</f>
        <v>#REF!</v>
      </c>
      <c r="B79" s="20" t="s">
        <v>72</v>
      </c>
      <c r="E79" s="27"/>
      <c r="F79" s="27"/>
      <c r="G79" s="27"/>
      <c r="H79" s="27"/>
      <c r="I79" s="27"/>
    </row>
    <row r="80" spans="1:9" x14ac:dyDescent="0.25">
      <c r="A80" s="16" t="e">
        <f>COUNTIF(#REF!, "31")</f>
        <v>#REF!</v>
      </c>
      <c r="B80" s="20" t="s">
        <v>102</v>
      </c>
      <c r="E80" s="27"/>
      <c r="F80" s="27"/>
      <c r="G80" s="27"/>
      <c r="H80" s="27"/>
      <c r="I80" s="27"/>
    </row>
    <row r="81" spans="1:9" x14ac:dyDescent="0.25">
      <c r="A81" s="16" t="e">
        <f>COUNTIF(#REF!, "32")</f>
        <v>#REF!</v>
      </c>
      <c r="B81" s="20" t="s">
        <v>73</v>
      </c>
      <c r="E81" s="27"/>
      <c r="F81" s="27"/>
      <c r="G81" s="27"/>
      <c r="H81" s="27"/>
      <c r="I81" s="27"/>
    </row>
    <row r="82" spans="1:9" x14ac:dyDescent="0.25">
      <c r="A82" s="16" t="e">
        <f>COUNTIF(#REF!, "33")</f>
        <v>#REF!</v>
      </c>
      <c r="B82" s="20" t="s">
        <v>74</v>
      </c>
      <c r="E82" s="27"/>
      <c r="F82" s="27"/>
      <c r="G82" s="27"/>
      <c r="H82" s="27"/>
      <c r="I82" s="27"/>
    </row>
    <row r="83" spans="1:9" x14ac:dyDescent="0.25">
      <c r="A83" s="16" t="e">
        <f>COUNTIF(#REF!, "34")</f>
        <v>#REF!</v>
      </c>
      <c r="B83" s="20" t="s">
        <v>75</v>
      </c>
      <c r="E83" s="27"/>
      <c r="F83" s="27"/>
      <c r="G83" s="27"/>
      <c r="H83" s="27"/>
      <c r="I83" s="27"/>
    </row>
    <row r="84" spans="1:9" x14ac:dyDescent="0.25">
      <c r="A84" s="16" t="e">
        <f>COUNTIF(#REF!, "35")</f>
        <v>#REF!</v>
      </c>
      <c r="B84" s="20" t="s">
        <v>76</v>
      </c>
      <c r="E84" s="27"/>
      <c r="F84" s="27"/>
      <c r="G84" s="27"/>
      <c r="H84" s="27"/>
      <c r="I84" s="27"/>
    </row>
    <row r="85" spans="1:9" x14ac:dyDescent="0.25">
      <c r="A85" s="16" t="e">
        <f>COUNTIF(#REF!, "36")</f>
        <v>#REF!</v>
      </c>
      <c r="B85" s="20" t="s">
        <v>77</v>
      </c>
      <c r="E85" s="27"/>
      <c r="F85" s="27"/>
      <c r="G85" s="27"/>
      <c r="H85" s="27"/>
      <c r="I85" s="27"/>
    </row>
    <row r="86" spans="1:9" x14ac:dyDescent="0.25">
      <c r="A86" s="16" t="e">
        <f>COUNTIF(#REF!, "37")</f>
        <v>#REF!</v>
      </c>
      <c r="B86" s="20" t="s">
        <v>78</v>
      </c>
      <c r="E86" s="27"/>
      <c r="F86" s="27"/>
      <c r="G86" s="27"/>
      <c r="H86" s="27"/>
      <c r="I86" s="27"/>
    </row>
    <row r="87" spans="1:9" x14ac:dyDescent="0.25">
      <c r="A87" s="16" t="e">
        <f>COUNTIF(#REF!, "38")</f>
        <v>#REF!</v>
      </c>
      <c r="B87" s="20" t="s">
        <v>79</v>
      </c>
      <c r="E87" s="27"/>
      <c r="F87" s="27"/>
      <c r="G87" s="27"/>
      <c r="H87" s="27"/>
      <c r="I87" s="27"/>
    </row>
    <row r="88" spans="1:9" x14ac:dyDescent="0.25">
      <c r="A88" s="16" t="e">
        <f>COUNTIF(#REF!, "39")</f>
        <v>#REF!</v>
      </c>
      <c r="B88" s="20" t="s">
        <v>80</v>
      </c>
      <c r="E88" s="27"/>
      <c r="F88" s="27"/>
      <c r="G88" s="27"/>
      <c r="H88" s="27"/>
      <c r="I88" s="27"/>
    </row>
    <row r="89" spans="1:9" x14ac:dyDescent="0.25">
      <c r="A89" s="16" t="e">
        <f>COUNTIF(#REF!, "40")</f>
        <v>#REF!</v>
      </c>
      <c r="B89" s="20" t="s">
        <v>81</v>
      </c>
      <c r="E89" s="27"/>
      <c r="F89" s="27"/>
      <c r="G89" s="27"/>
      <c r="H89" s="27"/>
      <c r="I89" s="27"/>
    </row>
    <row r="90" spans="1:9" x14ac:dyDescent="0.25">
      <c r="A90" s="16" t="e">
        <f>COUNTIF(#REF!, "41")</f>
        <v>#REF!</v>
      </c>
      <c r="B90" s="20" t="s">
        <v>82</v>
      </c>
      <c r="E90" s="27"/>
      <c r="F90" s="27"/>
      <c r="G90" s="27"/>
      <c r="H90" s="27"/>
      <c r="I90" s="27"/>
    </row>
    <row r="91" spans="1:9" x14ac:dyDescent="0.25">
      <c r="A91" s="16" t="e">
        <f>COUNTIF(#REF!, "42")</f>
        <v>#REF!</v>
      </c>
      <c r="B91" s="20" t="s">
        <v>83</v>
      </c>
      <c r="E91" s="27"/>
      <c r="F91" s="27"/>
      <c r="G91" s="27"/>
      <c r="H91" s="27"/>
      <c r="I91" s="27"/>
    </row>
    <row r="92" spans="1:9" x14ac:dyDescent="0.25">
      <c r="A92" s="16" t="e">
        <f>COUNTIF(#REF!, "43")</f>
        <v>#REF!</v>
      </c>
      <c r="B92" s="20" t="s">
        <v>84</v>
      </c>
      <c r="E92" s="27"/>
      <c r="F92" s="27"/>
      <c r="G92" s="27"/>
      <c r="H92" s="27"/>
      <c r="I92" s="27"/>
    </row>
    <row r="93" spans="1:9" x14ac:dyDescent="0.25">
      <c r="A93" s="16" t="e">
        <f>COUNTIF(#REF!, "44")</f>
        <v>#REF!</v>
      </c>
      <c r="B93" s="20" t="s">
        <v>85</v>
      </c>
      <c r="E93" s="27"/>
      <c r="F93" s="27"/>
      <c r="G93" s="27"/>
      <c r="H93" s="27"/>
      <c r="I93" s="27"/>
    </row>
    <row r="94" spans="1:9" x14ac:dyDescent="0.25">
      <c r="A94" s="16" t="e">
        <f>COUNTIF(#REF!, "45")</f>
        <v>#REF!</v>
      </c>
      <c r="B94" s="20" t="s">
        <v>86</v>
      </c>
      <c r="E94" s="27"/>
      <c r="F94" s="27"/>
      <c r="G94" s="27"/>
      <c r="H94" s="27"/>
      <c r="I94" s="27"/>
    </row>
    <row r="95" spans="1:9" x14ac:dyDescent="0.25">
      <c r="A95" s="16" t="e">
        <f>COUNTIF(#REF!, "46")</f>
        <v>#REF!</v>
      </c>
      <c r="B95" s="20" t="s">
        <v>87</v>
      </c>
      <c r="E95" s="27"/>
      <c r="F95" s="27"/>
      <c r="G95" s="27"/>
      <c r="H95" s="27"/>
      <c r="I95" s="27"/>
    </row>
    <row r="96" spans="1:9" x14ac:dyDescent="0.25">
      <c r="A96" s="16" t="e">
        <f>COUNTIF(#REF!, "47")</f>
        <v>#REF!</v>
      </c>
      <c r="B96" s="20" t="s">
        <v>88</v>
      </c>
      <c r="E96" s="27"/>
      <c r="F96" s="27"/>
      <c r="G96" s="27"/>
      <c r="H96" s="27"/>
      <c r="I96" s="27"/>
    </row>
    <row r="97" spans="1:16" x14ac:dyDescent="0.25">
      <c r="A97" s="16" t="e">
        <f>COUNTIF(#REF!, "48")</f>
        <v>#REF!</v>
      </c>
      <c r="B97" s="20" t="s">
        <v>89</v>
      </c>
      <c r="E97" s="27"/>
      <c r="F97" s="27"/>
      <c r="G97" s="27"/>
      <c r="H97" s="27"/>
      <c r="I97" s="27"/>
    </row>
    <row r="98" spans="1:16" x14ac:dyDescent="0.25">
      <c r="A98" s="16" t="e">
        <f>COUNTIF(#REF!, "49")</f>
        <v>#REF!</v>
      </c>
      <c r="B98" s="20" t="s">
        <v>90</v>
      </c>
      <c r="E98" s="27"/>
      <c r="F98" s="27"/>
      <c r="G98" s="27"/>
      <c r="H98" s="27"/>
      <c r="I98" s="27"/>
    </row>
    <row r="99" spans="1:16" x14ac:dyDescent="0.25">
      <c r="A99" s="16" t="e">
        <f>COUNTIF(#REF!, "50")</f>
        <v>#REF!</v>
      </c>
      <c r="B99" s="20" t="s">
        <v>91</v>
      </c>
      <c r="E99" s="27"/>
      <c r="F99" s="27"/>
      <c r="G99" s="27"/>
      <c r="H99" s="27"/>
      <c r="I99" s="27"/>
    </row>
    <row r="100" spans="1:16" x14ac:dyDescent="0.25">
      <c r="A100" s="16" t="e">
        <f>COUNTIF(#REF!, "51")</f>
        <v>#REF!</v>
      </c>
      <c r="B100" s="20" t="s">
        <v>92</v>
      </c>
      <c r="E100" s="27"/>
      <c r="F100" s="27"/>
      <c r="G100" s="27"/>
      <c r="H100" s="27"/>
      <c r="I100" s="27"/>
    </row>
    <row r="101" spans="1:16" x14ac:dyDescent="0.25">
      <c r="A101" s="16" t="e">
        <f>COUNTIF(#REF!, "52")</f>
        <v>#REF!</v>
      </c>
      <c r="B101" s="20" t="s">
        <v>93</v>
      </c>
      <c r="E101" s="27"/>
      <c r="F101" s="27"/>
      <c r="G101" s="27"/>
      <c r="H101" s="27"/>
      <c r="I101" s="27"/>
    </row>
    <row r="102" spans="1:16" x14ac:dyDescent="0.25">
      <c r="A102" s="16" t="e">
        <f>COUNTIF(#REF!, "53")</f>
        <v>#REF!</v>
      </c>
      <c r="B102" s="20" t="s">
        <v>94</v>
      </c>
      <c r="E102" s="27"/>
      <c r="F102" s="27"/>
      <c r="G102" s="27"/>
      <c r="H102" s="27"/>
      <c r="I102" s="27"/>
    </row>
    <row r="103" spans="1:16" x14ac:dyDescent="0.25">
      <c r="A103" s="16" t="e">
        <f>COUNTIF(#REF!, "54")</f>
        <v>#REF!</v>
      </c>
      <c r="B103" s="20" t="s">
        <v>95</v>
      </c>
      <c r="E103" s="27"/>
      <c r="F103" s="27"/>
      <c r="G103" s="27"/>
      <c r="H103" s="27"/>
      <c r="I103" s="27"/>
    </row>
    <row r="104" spans="1:16" x14ac:dyDescent="0.25">
      <c r="A104" s="16" t="e">
        <f>COUNTIF(#REF!, "55")</f>
        <v>#REF!</v>
      </c>
      <c r="B104" s="20" t="s">
        <v>96</v>
      </c>
      <c r="E104" s="27"/>
      <c r="F104" s="27"/>
      <c r="G104" s="27"/>
      <c r="H104" s="27"/>
      <c r="I104" s="27"/>
    </row>
    <row r="105" spans="1:16" x14ac:dyDescent="0.25">
      <c r="A105" s="16" t="e">
        <f>COUNTIF(#REF!, "56")</f>
        <v>#REF!</v>
      </c>
      <c r="B105" s="20" t="s">
        <v>97</v>
      </c>
      <c r="E105" s="27"/>
      <c r="F105" s="27"/>
      <c r="G105" s="27"/>
      <c r="H105" s="27"/>
      <c r="I105" s="27"/>
    </row>
    <row r="106" spans="1:16" x14ac:dyDescent="0.25">
      <c r="A106" s="16" t="e">
        <f>COUNTIF(#REF!, "57")</f>
        <v>#REF!</v>
      </c>
      <c r="B106" s="20" t="s">
        <v>98</v>
      </c>
      <c r="E106" s="27"/>
      <c r="F106" s="27"/>
      <c r="G106" s="27"/>
      <c r="H106" s="27"/>
      <c r="I106" s="27"/>
    </row>
    <row r="107" spans="1:16" x14ac:dyDescent="0.25">
      <c r="A107" s="16" t="e">
        <f>COUNTIF(#REF!, "58")</f>
        <v>#REF!</v>
      </c>
      <c r="B107" s="20" t="s">
        <v>99</v>
      </c>
      <c r="E107" s="27"/>
      <c r="F107" s="27"/>
      <c r="G107" s="27"/>
      <c r="H107" s="27"/>
      <c r="I107" s="27"/>
    </row>
    <row r="108" spans="1:16" x14ac:dyDescent="0.25">
      <c r="A108" s="16" t="e">
        <f>COUNTIF(#REF!, "59")</f>
        <v>#REF!</v>
      </c>
      <c r="B108" s="20" t="s">
        <v>100</v>
      </c>
      <c r="E108" s="27"/>
      <c r="F108" s="27"/>
      <c r="G108" s="27"/>
      <c r="H108" s="27"/>
      <c r="I108" s="27"/>
      <c r="P108" s="19"/>
    </row>
    <row r="109" spans="1:16" x14ac:dyDescent="0.25">
      <c r="A109" s="16" t="e">
        <f>COUNTIF(#REF!, "60")</f>
        <v>#REF!</v>
      </c>
      <c r="B109" s="20" t="s">
        <v>101</v>
      </c>
      <c r="E109" s="27"/>
      <c r="F109" s="27"/>
      <c r="G109" s="27"/>
      <c r="H109" s="27"/>
      <c r="I109" s="27"/>
      <c r="P109" s="19"/>
    </row>
    <row r="110" spans="1:16" x14ac:dyDescent="0.25">
      <c r="E110" s="27"/>
      <c r="F110" s="27"/>
      <c r="G110" s="27"/>
      <c r="H110" s="27"/>
      <c r="I110" s="27"/>
    </row>
    <row r="111" spans="1:16" x14ac:dyDescent="0.25">
      <c r="E111" s="27"/>
      <c r="F111" s="27"/>
      <c r="G111" s="27"/>
      <c r="H111" s="27"/>
      <c r="I111" s="27"/>
    </row>
    <row r="112" spans="1:16" x14ac:dyDescent="0.25">
      <c r="E112" s="27"/>
      <c r="F112" s="27"/>
      <c r="G112" s="27"/>
      <c r="H112" s="27"/>
      <c r="I112" s="27"/>
    </row>
    <row r="113" spans="5:9" x14ac:dyDescent="0.25">
      <c r="E113" s="27"/>
      <c r="F113" s="27"/>
      <c r="G113" s="27"/>
      <c r="H113" s="27"/>
      <c r="I113" s="27"/>
    </row>
    <row r="114" spans="5:9" x14ac:dyDescent="0.25">
      <c r="E114" s="27"/>
      <c r="F114" s="27"/>
      <c r="G114" s="27"/>
      <c r="H114" s="27"/>
      <c r="I114" s="27"/>
    </row>
    <row r="115" spans="5:9" x14ac:dyDescent="0.25">
      <c r="E115" s="27"/>
      <c r="F115" s="27"/>
      <c r="G115" s="27"/>
      <c r="H115" s="27"/>
      <c r="I115" s="27"/>
    </row>
    <row r="116" spans="5:9" x14ac:dyDescent="0.25">
      <c r="E116" s="27"/>
      <c r="F116" s="27"/>
      <c r="G116" s="27"/>
      <c r="H116" s="27"/>
      <c r="I116" s="27"/>
    </row>
    <row r="117" spans="5:9" x14ac:dyDescent="0.25">
      <c r="E117" s="27"/>
      <c r="F117" s="27"/>
      <c r="G117" s="27"/>
      <c r="H117" s="27"/>
      <c r="I117" s="27"/>
    </row>
    <row r="118" spans="5:9" x14ac:dyDescent="0.25">
      <c r="E118" s="27"/>
      <c r="F118" s="27"/>
      <c r="G118" s="27"/>
      <c r="H118" s="27"/>
      <c r="I118" s="27"/>
    </row>
    <row r="119" spans="5:9" x14ac:dyDescent="0.25">
      <c r="E119" s="27"/>
      <c r="F119" s="27"/>
      <c r="G119" s="27"/>
      <c r="H119" s="27"/>
      <c r="I119" s="27"/>
    </row>
    <row r="120" spans="5:9" x14ac:dyDescent="0.25">
      <c r="E120" s="27"/>
      <c r="F120" s="27"/>
      <c r="G120" s="27"/>
      <c r="H120" s="27"/>
      <c r="I120" s="27"/>
    </row>
    <row r="121" spans="5:9" x14ac:dyDescent="0.25">
      <c r="E121" s="27"/>
      <c r="F121" s="27"/>
      <c r="G121" s="27"/>
      <c r="H121" s="27"/>
      <c r="I121" s="27"/>
    </row>
    <row r="122" spans="5:9" x14ac:dyDescent="0.25">
      <c r="E122" s="27"/>
      <c r="F122" s="27"/>
      <c r="G122" s="27"/>
      <c r="H122" s="27"/>
      <c r="I122" s="27"/>
    </row>
    <row r="123" spans="5:9" x14ac:dyDescent="0.25">
      <c r="E123" s="27"/>
      <c r="F123" s="27"/>
      <c r="G123" s="27"/>
      <c r="H123" s="27"/>
      <c r="I123" s="27"/>
    </row>
    <row r="124" spans="5:9" x14ac:dyDescent="0.25">
      <c r="E124" s="27"/>
      <c r="F124" s="27"/>
      <c r="G124" s="27"/>
      <c r="H124" s="27"/>
      <c r="I124" s="27"/>
    </row>
    <row r="125" spans="5:9" x14ac:dyDescent="0.25">
      <c r="E125" s="27"/>
      <c r="F125" s="27"/>
      <c r="G125" s="27"/>
      <c r="H125" s="27"/>
      <c r="I125" s="27"/>
    </row>
    <row r="126" spans="5:9" x14ac:dyDescent="0.25">
      <c r="E126" s="27"/>
      <c r="F126" s="27"/>
      <c r="G126" s="27"/>
      <c r="H126" s="27"/>
      <c r="I126" s="27"/>
    </row>
    <row r="127" spans="5:9" x14ac:dyDescent="0.25">
      <c r="E127" s="27"/>
      <c r="F127" s="27"/>
      <c r="G127" s="27"/>
      <c r="H127" s="27"/>
      <c r="I127" s="27"/>
    </row>
    <row r="128" spans="5:9" x14ac:dyDescent="0.25">
      <c r="E128" s="27"/>
      <c r="F128" s="27"/>
      <c r="G128" s="27"/>
      <c r="H128" s="27"/>
      <c r="I128" s="27"/>
    </row>
    <row r="129" spans="5:9" x14ac:dyDescent="0.25">
      <c r="E129" s="27"/>
      <c r="F129" s="27"/>
      <c r="G129" s="27"/>
      <c r="H129" s="27"/>
      <c r="I129" s="27"/>
    </row>
    <row r="130" spans="5:9" x14ac:dyDescent="0.25">
      <c r="E130" s="27"/>
      <c r="F130" s="27"/>
      <c r="G130" s="27"/>
      <c r="H130" s="27"/>
      <c r="I130" s="27"/>
    </row>
    <row r="131" spans="5:9" x14ac:dyDescent="0.25">
      <c r="E131" s="27"/>
      <c r="F131" s="27"/>
      <c r="G131" s="27"/>
      <c r="H131" s="27"/>
      <c r="I131" s="27"/>
    </row>
    <row r="132" spans="5:9" x14ac:dyDescent="0.25">
      <c r="E132" s="27"/>
      <c r="F132" s="27"/>
      <c r="G132" s="27"/>
      <c r="H132" s="27"/>
      <c r="I132" s="27"/>
    </row>
    <row r="133" spans="5:9" x14ac:dyDescent="0.25">
      <c r="E133" s="27"/>
      <c r="F133" s="27"/>
      <c r="G133" s="27"/>
      <c r="H133" s="27"/>
      <c r="I133" s="27"/>
    </row>
    <row r="134" spans="5:9" x14ac:dyDescent="0.25">
      <c r="E134" s="27"/>
      <c r="F134" s="27"/>
      <c r="G134" s="27"/>
      <c r="H134" s="27"/>
      <c r="I134" s="27"/>
    </row>
    <row r="135" spans="5:9" x14ac:dyDescent="0.25">
      <c r="E135" s="27"/>
      <c r="F135" s="27"/>
      <c r="G135" s="27"/>
      <c r="H135" s="27"/>
      <c r="I135" s="27"/>
    </row>
    <row r="136" spans="5:9" x14ac:dyDescent="0.25">
      <c r="E136" s="27"/>
      <c r="F136" s="27"/>
      <c r="G136" s="27"/>
      <c r="H136" s="27"/>
      <c r="I136" s="27"/>
    </row>
    <row r="137" spans="5:9" x14ac:dyDescent="0.25">
      <c r="E137" s="27"/>
      <c r="F137" s="27"/>
      <c r="G137" s="27"/>
      <c r="H137" s="27"/>
      <c r="I137" s="27"/>
    </row>
    <row r="138" spans="5:9" x14ac:dyDescent="0.25">
      <c r="E138" s="27"/>
      <c r="F138" s="27"/>
      <c r="G138" s="27"/>
      <c r="H138" s="27"/>
      <c r="I138" s="27"/>
    </row>
    <row r="139" spans="5:9" x14ac:dyDescent="0.25">
      <c r="E139" s="27"/>
      <c r="F139" s="27"/>
      <c r="G139" s="27"/>
      <c r="H139" s="27"/>
      <c r="I139" s="27"/>
    </row>
    <row r="140" spans="5:9" x14ac:dyDescent="0.25">
      <c r="E140" s="27"/>
      <c r="F140" s="27"/>
      <c r="G140" s="27"/>
      <c r="H140" s="27"/>
      <c r="I140" s="27"/>
    </row>
    <row r="141" spans="5:9" x14ac:dyDescent="0.25">
      <c r="E141" s="27"/>
      <c r="F141" s="27"/>
      <c r="G141" s="27"/>
      <c r="H141" s="27"/>
      <c r="I141" s="27"/>
    </row>
    <row r="142" spans="5:9" x14ac:dyDescent="0.25">
      <c r="E142" s="27"/>
      <c r="F142" s="27"/>
      <c r="G142" s="27"/>
      <c r="H142" s="27"/>
      <c r="I142" s="27"/>
    </row>
    <row r="143" spans="5:9" x14ac:dyDescent="0.25">
      <c r="E143" s="27"/>
      <c r="F143" s="27"/>
      <c r="G143" s="27"/>
      <c r="H143" s="27"/>
      <c r="I143" s="27"/>
    </row>
    <row r="144" spans="5:9" x14ac:dyDescent="0.25">
      <c r="E144" s="27"/>
      <c r="F144" s="27"/>
      <c r="G144" s="27"/>
      <c r="H144" s="27"/>
      <c r="I144" s="27"/>
    </row>
    <row r="145" spans="5:15" x14ac:dyDescent="0.25">
      <c r="E145" s="27"/>
      <c r="F145" s="27"/>
      <c r="G145" s="27"/>
      <c r="H145" s="27"/>
      <c r="I145" s="27"/>
    </row>
    <row r="146" spans="5:15" x14ac:dyDescent="0.25">
      <c r="E146" s="27"/>
      <c r="F146" s="27"/>
      <c r="G146" s="27"/>
      <c r="H146" s="27"/>
      <c r="I146" s="27"/>
    </row>
    <row r="147" spans="5:15" x14ac:dyDescent="0.25">
      <c r="E147" s="27"/>
      <c r="F147" s="27"/>
      <c r="G147" s="27"/>
      <c r="H147" s="27"/>
      <c r="I147" s="27"/>
    </row>
    <row r="148" spans="5:15" x14ac:dyDescent="0.25">
      <c r="E148" s="27"/>
      <c r="F148" s="27"/>
      <c r="G148" s="27"/>
      <c r="H148" s="27"/>
      <c r="I148" s="27"/>
    </row>
    <row r="149" spans="5:15" x14ac:dyDescent="0.25">
      <c r="E149" s="27"/>
      <c r="F149" s="27"/>
      <c r="G149" s="27"/>
      <c r="H149" s="27"/>
      <c r="I149" s="27"/>
    </row>
    <row r="150" spans="5:15" x14ac:dyDescent="0.25">
      <c r="O150" s="19"/>
    </row>
    <row r="151" spans="5:15" x14ac:dyDescent="0.25">
      <c r="O151" s="19"/>
    </row>
    <row r="152" spans="5:15" x14ac:dyDescent="0.25">
      <c r="O152" s="19"/>
    </row>
    <row r="153" spans="5:15" x14ac:dyDescent="0.25">
      <c r="O153" s="19"/>
    </row>
    <row r="154" spans="5:15" x14ac:dyDescent="0.25">
      <c r="O154" s="19"/>
    </row>
    <row r="155" spans="5:15" x14ac:dyDescent="0.25">
      <c r="O155" s="19"/>
    </row>
    <row r="156" spans="5:15" x14ac:dyDescent="0.25">
      <c r="O156" s="19"/>
    </row>
    <row r="157" spans="5:15" x14ac:dyDescent="0.25">
      <c r="O157" s="19"/>
    </row>
    <row r="158" spans="5:15" x14ac:dyDescent="0.25">
      <c r="O158" s="19"/>
    </row>
    <row r="159" spans="5:15" x14ac:dyDescent="0.25">
      <c r="O159" s="19"/>
    </row>
    <row r="160" spans="5:15" x14ac:dyDescent="0.25">
      <c r="O160" s="19"/>
    </row>
    <row r="161" spans="15:15" x14ac:dyDescent="0.25">
      <c r="O161" s="19"/>
    </row>
    <row r="162" spans="15:15" x14ac:dyDescent="0.25">
      <c r="O162" s="19"/>
    </row>
    <row r="163" spans="15:15" x14ac:dyDescent="0.25">
      <c r="O163" s="19"/>
    </row>
    <row r="164" spans="15:15" x14ac:dyDescent="0.25">
      <c r="O164" s="19"/>
    </row>
    <row r="165" spans="15:15" x14ac:dyDescent="0.25">
      <c r="O165" s="19"/>
    </row>
    <row r="166" spans="15:15" x14ac:dyDescent="0.25">
      <c r="O166" s="19"/>
    </row>
    <row r="167" spans="15:15" x14ac:dyDescent="0.25">
      <c r="O167" s="19"/>
    </row>
    <row r="168" spans="15:15" x14ac:dyDescent="0.25">
      <c r="O168" s="19"/>
    </row>
    <row r="169" spans="15:15" x14ac:dyDescent="0.25">
      <c r="O169" s="19"/>
    </row>
    <row r="170" spans="15:15" x14ac:dyDescent="0.25">
      <c r="O170" s="19"/>
    </row>
    <row r="171" spans="15:15" x14ac:dyDescent="0.25">
      <c r="O171" s="19"/>
    </row>
    <row r="172" spans="15:15" x14ac:dyDescent="0.25">
      <c r="O172" s="19"/>
    </row>
    <row r="173" spans="15:15" x14ac:dyDescent="0.25">
      <c r="O173" s="19"/>
    </row>
    <row r="174" spans="15:15" x14ac:dyDescent="0.25">
      <c r="O174" s="19"/>
    </row>
    <row r="175" spans="15:15" x14ac:dyDescent="0.25">
      <c r="O175" s="19"/>
    </row>
    <row r="176" spans="15:15" x14ac:dyDescent="0.25">
      <c r="O176" s="19"/>
    </row>
    <row r="177" spans="15:15" x14ac:dyDescent="0.25">
      <c r="O177" s="19"/>
    </row>
    <row r="178" spans="15:15" x14ac:dyDescent="0.25">
      <c r="O178" s="19"/>
    </row>
  </sheetData>
  <mergeCells count="8">
    <mergeCell ref="A48:D48"/>
    <mergeCell ref="A35:D35"/>
    <mergeCell ref="A1:J1"/>
    <mergeCell ref="A14:C14"/>
    <mergeCell ref="A20:C20"/>
    <mergeCell ref="A26:C26"/>
    <mergeCell ref="A13:C13"/>
    <mergeCell ref="B3:D3"/>
  </mergeCells>
  <phoneticPr fontId="3"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Cover-Instructions</vt:lpstr>
      <vt:lpstr>1. Number of Vets</vt:lpstr>
      <vt:lpstr>2. Student Vet rates</vt:lpstr>
      <vt:lpstr>3. Mil Dep rates</vt:lpstr>
      <vt:lpstr>2. Programs of Study</vt:lpstr>
      <vt:lpstr>3. Degree Completion</vt:lpstr>
      <vt:lpstr>4. Full- vs. Part-Time</vt:lpstr>
      <vt:lpstr>Calculation sheet-do not touch</vt:lpstr>
      <vt:lpstr>'2. Programs of Study'!Print_Area</vt:lpstr>
      <vt:lpstr>'Cover-Instructions'!Print_Area</vt:lpstr>
      <vt:lpstr>'2. Programs of Study'!Print_Titles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House;Ken Hanson</dc:creator>
  <cp:lastModifiedBy>Gregg Crawford</cp:lastModifiedBy>
  <cp:lastPrinted>2020-06-26T16:18:54Z</cp:lastPrinted>
  <dcterms:created xsi:type="dcterms:W3CDTF">2017-04-07T13:56:11Z</dcterms:created>
  <dcterms:modified xsi:type="dcterms:W3CDTF">2024-05-22T21:34:29Z</dcterms:modified>
</cp:coreProperties>
</file>