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global.gsp\data\nf\na_nf05\4370104\01Work\03Tech\TR\Traffic\05 IIE Forms\"/>
    </mc:Choice>
  </mc:AlternateContent>
  <xr:revisionPtr revIDLastSave="0" documentId="13_ncr:1_{733ED975-253C-49C1-99FB-259EA624C634}" xr6:coauthVersionLast="45" xr6:coauthVersionMax="45" xr10:uidLastSave="{00000000-0000-0000-0000-000000000000}"/>
  <bookViews>
    <workbookView xWindow="28680" yWindow="-120" windowWidth="29040" windowHeight="17640" xr2:uid="{09378A6A-1C6B-4214-A22F-337B18B1906A}"/>
  </bookViews>
  <sheets>
    <sheet name="Data Inputs" sheetId="4" r:id="rId1"/>
    <sheet name="Stage I Scoping" sheetId="1" r:id="rId2"/>
    <sheet name="Stage II Selection" sheetId="5" r:id="rId3"/>
    <sheet name="Dropdown Menus" sheetId="3" state="hidden" r:id="rId4"/>
    <sheet name="Conflict Point Score" sheetId="2" r:id="rId5"/>
  </sheets>
  <definedNames>
    <definedName name="_xlnm.Print_Area" localSheetId="1">'Stage I Scoping'!$A$1:$N$32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" i="5" l="1"/>
  <c r="H3" i="1"/>
  <c r="G2" i="5" l="1"/>
  <c r="E2" i="5"/>
  <c r="E1" i="5"/>
  <c r="K2" i="5"/>
  <c r="J3" i="5"/>
  <c r="D27" i="5" l="1"/>
  <c r="F27" i="5"/>
  <c r="H27" i="5"/>
  <c r="J27" i="5"/>
  <c r="B27" i="5"/>
  <c r="B11" i="5" l="1"/>
  <c r="J11" i="5" l="1"/>
  <c r="H11" i="5"/>
  <c r="F11" i="5"/>
  <c r="D11" i="5"/>
  <c r="M8" i="4" l="1"/>
  <c r="A15" i="5" s="1"/>
  <c r="M22" i="4"/>
  <c r="A20" i="5" s="1"/>
  <c r="C35" i="4" l="1"/>
  <c r="I32" i="4" s="1"/>
  <c r="I34" i="4" s="1"/>
  <c r="I33" i="4" l="1"/>
  <c r="I35" i="4" s="1"/>
  <c r="B1" i="1"/>
  <c r="H2" i="1"/>
  <c r="B3" i="1"/>
  <c r="B5" i="5" s="1"/>
  <c r="B2" i="1"/>
  <c r="M2" i="1"/>
  <c r="L3" i="1"/>
  <c r="U27" i="4" l="1" a="1"/>
  <c r="U27" i="4" s="1"/>
  <c r="U13" i="4" a="1"/>
  <c r="U13" i="4" s="1"/>
  <c r="O9" i="4" a="1"/>
  <c r="O9" i="4" s="1"/>
  <c r="O23" i="4" s="1"/>
  <c r="G19" i="4"/>
  <c r="C19" i="4"/>
  <c r="C17" i="4"/>
  <c r="C16" i="4"/>
  <c r="B6" i="1" l="1"/>
  <c r="F45" i="2" l="1"/>
  <c r="F44" i="2"/>
  <c r="F43" i="2"/>
  <c r="D46" i="2"/>
  <c r="F41" i="2"/>
  <c r="F40" i="2"/>
  <c r="F39" i="2"/>
  <c r="D42" i="2"/>
  <c r="F42" i="2" l="1"/>
  <c r="F46" i="2"/>
  <c r="D37" i="2" l="1"/>
  <c r="D36" i="2"/>
  <c r="D33" i="2"/>
  <c r="D32" i="2"/>
  <c r="C96" i="2" l="1"/>
  <c r="E95" i="2"/>
  <c r="E94" i="2"/>
  <c r="E93" i="2"/>
  <c r="E89" i="2"/>
  <c r="E90" i="2"/>
  <c r="E91" i="2"/>
  <c r="C92" i="2"/>
  <c r="E85" i="2"/>
  <c r="E86" i="2"/>
  <c r="E87" i="2"/>
  <c r="C88" i="2"/>
  <c r="C46" i="2"/>
  <c r="E45" i="2"/>
  <c r="E44" i="2"/>
  <c r="E43" i="2"/>
  <c r="E92" i="2" l="1"/>
  <c r="B30" i="1" s="1"/>
  <c r="E88" i="2"/>
  <c r="B29" i="1" s="1"/>
  <c r="E96" i="2"/>
  <c r="B31" i="1" s="1"/>
  <c r="E46" i="2"/>
  <c r="B16" i="1" s="1"/>
  <c r="C76" i="2" l="1"/>
  <c r="E75" i="2"/>
  <c r="E74" i="2"/>
  <c r="E73" i="2"/>
  <c r="C84" i="2"/>
  <c r="E83" i="2"/>
  <c r="E82" i="2"/>
  <c r="E81" i="2"/>
  <c r="C80" i="2"/>
  <c r="E79" i="2"/>
  <c r="E78" i="2"/>
  <c r="E77" i="2"/>
  <c r="C72" i="2"/>
  <c r="E71" i="2"/>
  <c r="E70" i="2"/>
  <c r="E69" i="2"/>
  <c r="C67" i="2"/>
  <c r="E66" i="2"/>
  <c r="E65" i="2"/>
  <c r="E64" i="2"/>
  <c r="C63" i="2"/>
  <c r="E62" i="2"/>
  <c r="E61" i="2"/>
  <c r="E60" i="2"/>
  <c r="E80" i="2" l="1"/>
  <c r="B27" i="1" s="1"/>
  <c r="E76" i="2"/>
  <c r="B26" i="1" s="1"/>
  <c r="E84" i="2"/>
  <c r="B28" i="1" s="1"/>
  <c r="E72" i="2"/>
  <c r="B25" i="1" s="1"/>
  <c r="E67" i="2"/>
  <c r="B23" i="1" s="1"/>
  <c r="E63" i="2"/>
  <c r="B22" i="1" s="1"/>
  <c r="C54" i="2" l="1"/>
  <c r="E53" i="2"/>
  <c r="E52" i="2"/>
  <c r="E51" i="2"/>
  <c r="C50" i="2"/>
  <c r="E49" i="2"/>
  <c r="E48" i="2"/>
  <c r="E47" i="2"/>
  <c r="C22" i="2"/>
  <c r="E21" i="2"/>
  <c r="E20" i="2"/>
  <c r="E19" i="2"/>
  <c r="D26" i="2"/>
  <c r="C26" i="2"/>
  <c r="F25" i="2"/>
  <c r="E25" i="2"/>
  <c r="F24" i="2"/>
  <c r="E24" i="2"/>
  <c r="F23" i="2"/>
  <c r="E23" i="2"/>
  <c r="C30" i="2"/>
  <c r="E29" i="2"/>
  <c r="E28" i="2"/>
  <c r="E27" i="2"/>
  <c r="D18" i="2"/>
  <c r="F17" i="2"/>
  <c r="F16" i="2"/>
  <c r="F15" i="2"/>
  <c r="C42" i="2"/>
  <c r="E41" i="2"/>
  <c r="E40" i="2"/>
  <c r="E39" i="2"/>
  <c r="D34" i="2"/>
  <c r="C34" i="2"/>
  <c r="F33" i="2"/>
  <c r="E33" i="2"/>
  <c r="F32" i="2"/>
  <c r="E32" i="2"/>
  <c r="F31" i="2"/>
  <c r="E31" i="2"/>
  <c r="D38" i="2"/>
  <c r="C38" i="2"/>
  <c r="F37" i="2"/>
  <c r="E37" i="2"/>
  <c r="F36" i="2"/>
  <c r="E36" i="2"/>
  <c r="F35" i="2"/>
  <c r="E35" i="2"/>
  <c r="D58" i="2"/>
  <c r="C58" i="2"/>
  <c r="F57" i="2"/>
  <c r="E57" i="2"/>
  <c r="F56" i="2"/>
  <c r="E56" i="2"/>
  <c r="F55" i="2"/>
  <c r="E55" i="2"/>
  <c r="D14" i="2"/>
  <c r="C14" i="2"/>
  <c r="F13" i="2"/>
  <c r="E13" i="2"/>
  <c r="F12" i="2"/>
  <c r="E12" i="2"/>
  <c r="F11" i="2"/>
  <c r="E11" i="2"/>
  <c r="F9" i="2"/>
  <c r="F8" i="2"/>
  <c r="F7" i="2"/>
  <c r="E9" i="2"/>
  <c r="E8" i="2"/>
  <c r="E7" i="2"/>
  <c r="D10" i="2"/>
  <c r="C10" i="2"/>
  <c r="F26" i="2" l="1"/>
  <c r="F18" i="2"/>
  <c r="B9" i="1" s="1"/>
  <c r="E54" i="2"/>
  <c r="B18" i="1" s="1"/>
  <c r="E38" i="2"/>
  <c r="B14" i="1" s="1"/>
  <c r="F58" i="2"/>
  <c r="F38" i="2"/>
  <c r="F34" i="2"/>
  <c r="E14" i="2"/>
  <c r="E34" i="2"/>
  <c r="F14" i="2"/>
  <c r="E30" i="2"/>
  <c r="B12" i="1" s="1"/>
  <c r="E58" i="2"/>
  <c r="E42" i="2"/>
  <c r="B15" i="1" s="1"/>
  <c r="E26" i="2"/>
  <c r="B11" i="1" s="1"/>
  <c r="E22" i="2"/>
  <c r="B10" i="1" s="1"/>
  <c r="E50" i="2"/>
  <c r="B17" i="1" s="1"/>
  <c r="F10" i="2"/>
  <c r="E10" i="2"/>
  <c r="B19" i="1" l="1"/>
  <c r="B13" i="1"/>
  <c r="B8" i="1"/>
  <c r="B7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<sst xmlns="http://schemas.openxmlformats.org/spreadsheetml/2006/main" count="763" uniqueCount="266">
  <si>
    <t>Traffic Signal</t>
  </si>
  <si>
    <t>Stop Control</t>
  </si>
  <si>
    <t>Roundabout</t>
  </si>
  <si>
    <t>J-Turn (Unsignalized RCUT)</t>
  </si>
  <si>
    <t xml:space="preserve">Signalized RCUT </t>
  </si>
  <si>
    <t>Median U-Turn</t>
  </si>
  <si>
    <t>Continuous Green T</t>
  </si>
  <si>
    <t>Quadrant</t>
  </si>
  <si>
    <t>Bowtie</t>
  </si>
  <si>
    <t>Split Intersection</t>
  </si>
  <si>
    <t>Echelon</t>
  </si>
  <si>
    <t>Center Turn Overpass</t>
  </si>
  <si>
    <t>Diamond</t>
  </si>
  <si>
    <t>Single Point</t>
  </si>
  <si>
    <t>DDI</t>
  </si>
  <si>
    <t>Displaced Left Turn Interchange</t>
  </si>
  <si>
    <t>Contraflow Left Interchange</t>
  </si>
  <si>
    <t>Partial Cloverleaf</t>
  </si>
  <si>
    <t>Partial Displaced Left Turn</t>
  </si>
  <si>
    <t>Displaced Left Turn</t>
  </si>
  <si>
    <t>4 Legs</t>
  </si>
  <si>
    <t>3 Legs</t>
  </si>
  <si>
    <t>Crossing</t>
  </si>
  <si>
    <t>Merging</t>
  </si>
  <si>
    <t>Diverging</t>
  </si>
  <si>
    <t>Total</t>
  </si>
  <si>
    <t>Conflict Type</t>
  </si>
  <si>
    <t>Weighted Score</t>
  </si>
  <si>
    <t>Safety</t>
  </si>
  <si>
    <t>Number of Intersection Legs:</t>
  </si>
  <si>
    <t>Grade-Separated Intersection</t>
  </si>
  <si>
    <t>Control Type</t>
  </si>
  <si>
    <t>At-Grade Intersection</t>
  </si>
  <si>
    <t>Interchange</t>
  </si>
  <si>
    <t>Existing Control Type:</t>
  </si>
  <si>
    <t>Weights:</t>
  </si>
  <si>
    <t>Q1</t>
  </si>
  <si>
    <t>Q2</t>
  </si>
  <si>
    <t>Q3</t>
  </si>
  <si>
    <t>Is the option feasible and reasonable?</t>
  </si>
  <si>
    <t>Is the option likely to improve operations?</t>
  </si>
  <si>
    <t>Should the Option proceed to Stage II?</t>
  </si>
  <si>
    <t>Screening Decision Justification</t>
  </si>
  <si>
    <t>Intersection Location:</t>
  </si>
  <si>
    <t>PIN:</t>
  </si>
  <si>
    <t>Date:</t>
  </si>
  <si>
    <t>CAP-X</t>
  </si>
  <si>
    <t>Other (provide description)</t>
  </si>
  <si>
    <t>None</t>
  </si>
  <si>
    <t>PM V/C Ratio (CAP X)</t>
  </si>
  <si>
    <t>AM V/C Ratio (CAP X)</t>
  </si>
  <si>
    <t>Capacity</t>
  </si>
  <si>
    <t>Decision</t>
  </si>
  <si>
    <t>Grade-Separated Intersections</t>
  </si>
  <si>
    <t>At-Grade Intersections</t>
  </si>
  <si>
    <t>Is the option likely to improve or maintain safety?</t>
  </si>
  <si>
    <t>n/a</t>
  </si>
  <si>
    <t>Interchanges</t>
  </si>
  <si>
    <t>Two-Way Stop Control</t>
  </si>
  <si>
    <t>All-Way Stop Control</t>
  </si>
  <si>
    <t>Quadrant Roadway</t>
  </si>
  <si>
    <t>Single Point with Roundabout</t>
  </si>
  <si>
    <t>Partial Median U-Turn</t>
  </si>
  <si>
    <t>Conflict Point Score
(lower # is better)</t>
  </si>
  <si>
    <t>Yes</t>
  </si>
  <si>
    <t>No</t>
  </si>
  <si>
    <t>Number of intersection legs</t>
  </si>
  <si>
    <t>-</t>
  </si>
  <si>
    <t>Existing Control Type</t>
  </si>
  <si>
    <t>Partial Median U -Turn</t>
  </si>
  <si>
    <t>Displaced Left  Turn</t>
  </si>
  <si>
    <r>
      <t>Single  Point with Round</t>
    </r>
    <r>
      <rPr>
        <sz val="2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about</t>
    </r>
  </si>
  <si>
    <t>Single  Point with Round about</t>
  </si>
  <si>
    <t>Yes/No</t>
  </si>
  <si>
    <t>Conflict Point Count</t>
  </si>
  <si>
    <t>Stage I Scoping Conflict Point Score (Default Crossing weight = 2, Merging, Diverging =1)</t>
  </si>
  <si>
    <t>Default values</t>
  </si>
  <si>
    <t>←</t>
  </si>
  <si>
    <t>↓</t>
  </si>
  <si>
    <t>→</t>
  </si>
  <si>
    <t>↑</t>
  </si>
  <si>
    <t>PEDS</t>
  </si>
  <si>
    <t>PM</t>
  </si>
  <si>
    <t>(AM)</t>
  </si>
  <si>
    <t>= AM Peak Hour Approach</t>
  </si>
  <si>
    <t>= PM Peak Hour Approach</t>
  </si>
  <si>
    <t>NB</t>
  </si>
  <si>
    <t>EB</t>
  </si>
  <si>
    <t>WB</t>
  </si>
  <si>
    <t>SB</t>
  </si>
  <si>
    <t>N</t>
  </si>
  <si>
    <t>E</t>
  </si>
  <si>
    <t>S</t>
  </si>
  <si>
    <t>W</t>
  </si>
  <si>
    <t>Entering Hourly Volumes</t>
  </si>
  <si>
    <t>Project and Location Data</t>
  </si>
  <si>
    <t>Project Name:</t>
  </si>
  <si>
    <t>County:</t>
  </si>
  <si>
    <t>Turning Movement Volumes (TMV)</t>
  </si>
  <si>
    <t>Analyst:</t>
  </si>
  <si>
    <t>Other</t>
  </si>
  <si>
    <t>Land Use Context</t>
  </si>
  <si>
    <t>Is the Optoin likely to improve or maintain multimodal access?</t>
  </si>
  <si>
    <t>Q4</t>
  </si>
  <si>
    <t>Leg</t>
  </si>
  <si>
    <t>Traffic Data</t>
  </si>
  <si>
    <t>Major Road Direction:</t>
  </si>
  <si>
    <t>No. of Legs:</t>
  </si>
  <si>
    <t>Major Street Direction</t>
  </si>
  <si>
    <t>E-W</t>
  </si>
  <si>
    <t>N-S</t>
  </si>
  <si>
    <t>Funct. Class of Major Road:</t>
  </si>
  <si>
    <t>Opening Year:</t>
  </si>
  <si>
    <t>Design Year:</t>
  </si>
  <si>
    <t>Blue</t>
  </si>
  <si>
    <t>= Pedestrian Volumes</t>
  </si>
  <si>
    <t>Land Use Context:</t>
  </si>
  <si>
    <t>Functional Class</t>
  </si>
  <si>
    <t>Interstate</t>
  </si>
  <si>
    <t>Principal Arterial</t>
  </si>
  <si>
    <t>Minor Arterial</t>
  </si>
  <si>
    <t>Collector</t>
  </si>
  <si>
    <t>Local</t>
  </si>
  <si>
    <t>Rural</t>
  </si>
  <si>
    <t>Rural Town</t>
  </si>
  <si>
    <t>Suburban</t>
  </si>
  <si>
    <t>Urban</t>
  </si>
  <si>
    <t>Urban Core</t>
  </si>
  <si>
    <t>Major Road Name:</t>
  </si>
  <si>
    <t>Minor Road Name:</t>
  </si>
  <si>
    <t>=Opening Year Design Hourly Volumes (DHV)</t>
  </si>
  <si>
    <t>= Design Year Design Hourly Volumes (DHV)</t>
  </si>
  <si>
    <t>Opening Year</t>
  </si>
  <si>
    <t>Major Road AADT:</t>
  </si>
  <si>
    <t>Design Year</t>
  </si>
  <si>
    <t>Major Road
T % (AADT):</t>
  </si>
  <si>
    <t>Minor Road
T % (AADT):</t>
  </si>
  <si>
    <t>Major Road
T % (DHV):</t>
  </si>
  <si>
    <t>Minor Road
T % (DHV):</t>
  </si>
  <si>
    <t>Multimodal Activity</t>
  </si>
  <si>
    <t>Bus stop:</t>
  </si>
  <si>
    <t>Retail Center:</t>
  </si>
  <si>
    <t>School:</t>
  </si>
  <si>
    <t>Other Civic Institution:</t>
  </si>
  <si>
    <t>Library:</t>
  </si>
  <si>
    <t>Context to Support Multimodal Activity:</t>
  </si>
  <si>
    <t>Existing or Future Estimated Multimodal Activity Level:</t>
  </si>
  <si>
    <t>Crash Data Year(s):</t>
  </si>
  <si>
    <t>No. of Years:</t>
  </si>
  <si>
    <t>Current AADT</t>
  </si>
  <si>
    <t>Entering AADT:</t>
  </si>
  <si>
    <t>North:</t>
  </si>
  <si>
    <t>East:</t>
  </si>
  <si>
    <t>South:</t>
  </si>
  <si>
    <t>West:</t>
  </si>
  <si>
    <t>No. of Crashes:</t>
  </si>
  <si>
    <t>SW Avg. Rate:</t>
  </si>
  <si>
    <t>Crash Rate (A):</t>
  </si>
  <si>
    <t>Critical Rate (C):</t>
  </si>
  <si>
    <t>A/SW:</t>
  </si>
  <si>
    <t>A/C:</t>
  </si>
  <si>
    <t>Crash History and Intersection Crash Rate</t>
  </si>
  <si>
    <t>Multimodal Activity Level</t>
  </si>
  <si>
    <t>Low</t>
  </si>
  <si>
    <t>Medium</t>
  </si>
  <si>
    <t>High</t>
  </si>
  <si>
    <t>Project Type of Work:</t>
  </si>
  <si>
    <t>Project Type of Work</t>
  </si>
  <si>
    <t>Bicycles and Pedestrian Facility</t>
  </si>
  <si>
    <t>Bridge-New Construction</t>
  </si>
  <si>
    <t>Intersection Improvements</t>
  </si>
  <si>
    <t>Intersection Improvements and Signals</t>
  </si>
  <si>
    <t>Modify Interchange</t>
  </si>
  <si>
    <t>New Interchange</t>
  </si>
  <si>
    <t>New Interchange-Connector</t>
  </si>
  <si>
    <t>Bridge Replacement</t>
  </si>
  <si>
    <t>Construction-New</t>
  </si>
  <si>
    <t>Intelligent Transportation System</t>
  </si>
  <si>
    <t>Noise Barrier Walls</t>
  </si>
  <si>
    <t>Ramp Improvements</t>
  </si>
  <si>
    <t>Realign and Widen</t>
  </si>
  <si>
    <t>Realignment</t>
  </si>
  <si>
    <t>Reconstruction</t>
  </si>
  <si>
    <t>Resurface &amp; Safety</t>
  </si>
  <si>
    <t>Mitigation - Rockfall</t>
  </si>
  <si>
    <t>RSAR</t>
  </si>
  <si>
    <t>Sidewalk Improvements</t>
  </si>
  <si>
    <t>Signalization</t>
  </si>
  <si>
    <t>Truck Climbing Lane(s)</t>
  </si>
  <si>
    <t>Widen</t>
  </si>
  <si>
    <t>Widen and Resurfacing</t>
  </si>
  <si>
    <t>Turn Lanes</t>
  </si>
  <si>
    <t>Turn Lanes with Signal</t>
  </si>
  <si>
    <t>No Plans RSA</t>
  </si>
  <si>
    <t>LRSI</t>
  </si>
  <si>
    <t>Existing Control</t>
  </si>
  <si>
    <t>Option 1</t>
  </si>
  <si>
    <t>Option 2</t>
  </si>
  <si>
    <t>Option 3</t>
  </si>
  <si>
    <t>Option 4</t>
  </si>
  <si>
    <t>Project Cost</t>
  </si>
  <si>
    <t>Life Cycle Cost</t>
  </si>
  <si>
    <t>Traffic Operations</t>
  </si>
  <si>
    <t>Stakeholder Posture</t>
  </si>
  <si>
    <t>Local Community Support</t>
  </si>
  <si>
    <t>TDOT Support</t>
  </si>
  <si>
    <t>Traffic Analysis Software Used</t>
  </si>
  <si>
    <t>LOS</t>
  </si>
  <si>
    <t>v/c</t>
  </si>
  <si>
    <t>Queues Accommodated?</t>
  </si>
  <si>
    <t>AM</t>
  </si>
  <si>
    <t>Predictive Crash Analysis</t>
  </si>
  <si>
    <t>Multimodal</t>
  </si>
  <si>
    <t>Delay (s/veh)</t>
  </si>
  <si>
    <t>Comments</t>
  </si>
  <si>
    <t>Preferred Option?</t>
  </si>
  <si>
    <t>Signature</t>
  </si>
  <si>
    <t>Date</t>
  </si>
  <si>
    <t>TDOT Approval</t>
  </si>
  <si>
    <t>Tool Used</t>
  </si>
  <si>
    <t>Total Crashes</t>
  </si>
  <si>
    <t>Fatal &amp; Injury Crashes</t>
  </si>
  <si>
    <t>Analysis Period</t>
  </si>
  <si>
    <t>Are peds, bicyclists, and transit riders accommodated?</t>
  </si>
  <si>
    <t>Total Life Cycle NPV Cost</t>
  </si>
  <si>
    <t>Total Project Cost</t>
  </si>
  <si>
    <t>TDOT Reviewer Name and Title</t>
  </si>
  <si>
    <t>Life Cycle Cost Tool</t>
  </si>
  <si>
    <t>Traffic Analysis Software</t>
  </si>
  <si>
    <t>Not Applicable</t>
  </si>
  <si>
    <t>HCS</t>
  </si>
  <si>
    <t>Synchro</t>
  </si>
  <si>
    <t>VISSIM</t>
  </si>
  <si>
    <t>SIDRA</t>
  </si>
  <si>
    <t>SPICE</t>
  </si>
  <si>
    <t>HSM Calculations</t>
  </si>
  <si>
    <t>IHSDM</t>
  </si>
  <si>
    <t>ISATe</t>
  </si>
  <si>
    <t>HSM Spreadsheet Tools</t>
  </si>
  <si>
    <t>Multimodal Accommodated</t>
  </si>
  <si>
    <t>Supportive</t>
  </si>
  <si>
    <t>Neutral</t>
  </si>
  <si>
    <t>Negative</t>
  </si>
  <si>
    <t>Unknown</t>
  </si>
  <si>
    <t>Well</t>
  </si>
  <si>
    <t>Adequately</t>
  </si>
  <si>
    <t>Poorly</t>
  </si>
  <si>
    <t>Not Accommodated</t>
  </si>
  <si>
    <t>LCCET (NCHRP 220)</t>
  </si>
  <si>
    <t>Analyst/Firm:</t>
  </si>
  <si>
    <t>TDOT IIE Stage II Form - Selection</t>
  </si>
  <si>
    <t>TDOT IIE Stage I Form - Scoping</t>
  </si>
  <si>
    <t>Project Information</t>
  </si>
  <si>
    <t>Intersection and Interchange Evaluation (IIE) Forms</t>
  </si>
  <si>
    <t>Level of Service</t>
  </si>
  <si>
    <t>A</t>
  </si>
  <si>
    <t>B</t>
  </si>
  <si>
    <t>C</t>
  </si>
  <si>
    <t>D</t>
  </si>
  <si>
    <t>F</t>
  </si>
  <si>
    <t>Opposed</t>
  </si>
  <si>
    <t>Cost Tool</t>
  </si>
  <si>
    <t>TDOT STID Tool</t>
  </si>
  <si>
    <t>TDOT IIE Form - Data Inputs</t>
  </si>
  <si>
    <t>Within a 1/2 mile of the project location are there:</t>
  </si>
  <si>
    <t>Version: 09142020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</si>
</sst>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(0\)"/>
    <numFmt numFmtId="165" formatCode="0000"/>
    <numFmt numFmtId="166" formatCode="m/d/yy;@"/>
    <numFmt numFmtId="167" formatCode="&quot;$&quot;#,##0"/>
  </numFmts>
  <fonts count="1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4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330">
    <xf numFmtId="0" fontId="0" fillId="0" borderId="0" xfId="0"/>
    <xf numFmtId="0" fontId="1" fillId="2" borderId="9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/>
    </xf>
    <xf numFmtId="0" fontId="0" fillId="0" borderId="0" xfId="0" applyBorder="1"/>
    <xf numFmtId="0" fontId="1" fillId="2" borderId="14" xfId="0" applyFont="1" applyFill="1" applyBorder="1"/>
    <xf numFmtId="0" fontId="1" fillId="2" borderId="0" xfId="0" applyFont="1" applyFill="1" applyBorder="1" applyAlignment="1">
      <alignment horizontal="center"/>
    </xf>
    <xf numFmtId="0" fontId="0" fillId="0" borderId="17" xfId="0" applyBorder="1"/>
    <xf numFmtId="0" fontId="0" fillId="0" borderId="21" xfId="0" applyBorder="1"/>
    <xf numFmtId="0" fontId="0" fillId="0" borderId="29" xfId="0" applyBorder="1" applyAlignment="1">
      <alignment horizontal="center" textRotation="45" wrapText="1"/>
    </xf>
    <xf numFmtId="0" fontId="0" fillId="0" borderId="30" xfId="0" applyBorder="1" applyAlignment="1">
      <alignment horizontal="center" textRotation="45" wrapText="1"/>
    </xf>
    <xf numFmtId="0" fontId="0" fillId="0" borderId="31" xfId="0" applyBorder="1" applyAlignment="1">
      <alignment horizontal="center" textRotation="45" wrapText="1"/>
    </xf>
    <xf numFmtId="0" fontId="0" fillId="0" borderId="32" xfId="0" applyBorder="1" applyAlignment="1">
      <alignment horizontal="left" textRotation="45" wrapText="1"/>
    </xf>
    <xf numFmtId="0" fontId="0" fillId="0" borderId="2" xfId="0" applyBorder="1" applyAlignment="1">
      <alignment horizontal="left" textRotation="45" wrapText="1"/>
    </xf>
    <xf numFmtId="0" fontId="0" fillId="0" borderId="31" xfId="0" applyBorder="1" applyAlignment="1">
      <alignment horizontal="left" textRotation="45" wrapText="1"/>
    </xf>
    <xf numFmtId="0" fontId="0" fillId="0" borderId="12" xfId="0" applyBorder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8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Fill="1" applyAlignment="1">
      <alignment horizontal="left"/>
    </xf>
    <xf numFmtId="0" fontId="1" fillId="2" borderId="9" xfId="0" applyFont="1" applyFill="1" applyBorder="1" applyAlignment="1">
      <alignment horizontal="center"/>
    </xf>
    <xf numFmtId="0" fontId="3" fillId="0" borderId="28" xfId="0" applyFont="1" applyBorder="1" applyAlignment="1">
      <alignment horizontal="center" vertical="center"/>
    </xf>
    <xf numFmtId="0" fontId="0" fillId="4" borderId="1" xfId="0" applyFill="1" applyBorder="1" applyAlignment="1" applyProtection="1">
      <alignment horizontal="center"/>
      <protection locked="0"/>
    </xf>
    <xf numFmtId="0" fontId="0" fillId="0" borderId="0" xfId="0" applyProtection="1"/>
    <xf numFmtId="0" fontId="0" fillId="0" borderId="1" xfId="0" applyBorder="1" applyAlignment="1" applyProtection="1">
      <alignment horizontal="center"/>
    </xf>
    <xf numFmtId="0" fontId="3" fillId="0" borderId="0" xfId="0" applyFont="1" applyProtection="1"/>
    <xf numFmtId="0" fontId="0" fillId="0" borderId="1" xfId="0" applyBorder="1" applyProtection="1"/>
    <xf numFmtId="0" fontId="0" fillId="0" borderId="4" xfId="0" applyBorder="1" applyAlignment="1" applyProtection="1">
      <alignment horizontal="center" vertical="center" wrapText="1"/>
    </xf>
    <xf numFmtId="0" fontId="0" fillId="0" borderId="35" xfId="0" applyBorder="1" applyAlignment="1" applyProtection="1">
      <alignment horizontal="center" vertical="center"/>
    </xf>
    <xf numFmtId="0" fontId="0" fillId="0" borderId="36" xfId="0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/>
    </xf>
    <xf numFmtId="0" fontId="1" fillId="2" borderId="6" xfId="0" applyFont="1" applyFill="1" applyBorder="1" applyAlignment="1" applyProtection="1">
      <alignment horizontal="center" vertical="center" wrapText="1"/>
    </xf>
    <xf numFmtId="0" fontId="1" fillId="2" borderId="37" xfId="0" applyFont="1" applyFill="1" applyBorder="1" applyAlignment="1" applyProtection="1">
      <alignment horizontal="center" vertical="center"/>
    </xf>
    <xf numFmtId="0" fontId="1" fillId="2" borderId="38" xfId="0" applyFont="1" applyFill="1" applyBorder="1" applyAlignment="1" applyProtection="1">
      <alignment horizontal="center" vertical="center"/>
    </xf>
    <xf numFmtId="0" fontId="0" fillId="0" borderId="33" xfId="0" applyBorder="1" applyProtection="1"/>
    <xf numFmtId="0" fontId="0" fillId="0" borderId="39" xfId="0" applyFill="1" applyBorder="1" applyAlignment="1" applyProtection="1">
      <alignment horizontal="center"/>
    </xf>
    <xf numFmtId="0" fontId="0" fillId="0" borderId="40" xfId="0" applyFill="1" applyBorder="1" applyAlignment="1" applyProtection="1">
      <alignment horizontal="center"/>
    </xf>
    <xf numFmtId="0" fontId="0" fillId="0" borderId="39" xfId="0" applyBorder="1" applyAlignment="1" applyProtection="1">
      <alignment horizontal="center"/>
    </xf>
    <xf numFmtId="0" fontId="0" fillId="0" borderId="40" xfId="0" applyBorder="1" applyAlignment="1" applyProtection="1">
      <alignment horizontal="center"/>
    </xf>
    <xf numFmtId="0" fontId="0" fillId="0" borderId="4" xfId="0" applyBorder="1" applyProtection="1"/>
    <xf numFmtId="0" fontId="0" fillId="0" borderId="35" xfId="0" applyFill="1" applyBorder="1" applyAlignment="1" applyProtection="1">
      <alignment horizontal="center"/>
    </xf>
    <xf numFmtId="0" fontId="0" fillId="0" borderId="36" xfId="0" applyFill="1" applyBorder="1" applyAlignment="1" applyProtection="1">
      <alignment horizontal="center"/>
    </xf>
    <xf numFmtId="0" fontId="0" fillId="0" borderId="35" xfId="0" applyBorder="1" applyAlignment="1" applyProtection="1">
      <alignment horizontal="center"/>
    </xf>
    <xf numFmtId="0" fontId="0" fillId="0" borderId="36" xfId="0" applyBorder="1" applyAlignment="1" applyProtection="1">
      <alignment horizontal="center"/>
    </xf>
    <xf numFmtId="0" fontId="3" fillId="0" borderId="34" xfId="0" applyFont="1" applyBorder="1" applyProtection="1"/>
    <xf numFmtId="0" fontId="3" fillId="0" borderId="41" xfId="0" applyFont="1" applyBorder="1" applyAlignment="1" applyProtection="1">
      <alignment horizontal="center"/>
    </xf>
    <xf numFmtId="0" fontId="3" fillId="0" borderId="42" xfId="0" applyFont="1" applyBorder="1" applyAlignment="1" applyProtection="1">
      <alignment horizontal="center"/>
    </xf>
    <xf numFmtId="0" fontId="0" fillId="0" borderId="0" xfId="0" applyFill="1" applyProtection="1"/>
    <xf numFmtId="0" fontId="0" fillId="3" borderId="5" xfId="0" applyFill="1" applyBorder="1" applyAlignment="1" applyProtection="1">
      <alignment horizontal="center"/>
      <protection locked="0"/>
    </xf>
    <xf numFmtId="0" fontId="0" fillId="3" borderId="7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24" xfId="0" applyFill="1" applyBorder="1" applyAlignment="1" applyProtection="1">
      <alignment horizontal="center"/>
      <protection locked="0"/>
    </xf>
    <xf numFmtId="0" fontId="0" fillId="3" borderId="26" xfId="0" applyFill="1" applyBorder="1" applyAlignment="1" applyProtection="1">
      <alignment horizontal="center"/>
      <protection locked="0"/>
    </xf>
    <xf numFmtId="0" fontId="0" fillId="3" borderId="22" xfId="0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2" fontId="0" fillId="3" borderId="23" xfId="0" applyNumberFormat="1" applyFill="1" applyBorder="1" applyAlignment="1" applyProtection="1">
      <alignment horizontal="center"/>
      <protection locked="0"/>
    </xf>
    <xf numFmtId="2" fontId="0" fillId="3" borderId="27" xfId="0" applyNumberForma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0" xfId="0" applyFont="1" applyBorder="1"/>
    <xf numFmtId="0" fontId="10" fillId="0" borderId="32" xfId="0" applyFont="1" applyBorder="1" applyAlignment="1">
      <alignment horizontal="left" textRotation="45" wrapText="1"/>
    </xf>
    <xf numFmtId="0" fontId="1" fillId="2" borderId="53" xfId="0" applyFont="1" applyFill="1" applyBorder="1" applyAlignment="1">
      <alignment horizontal="center"/>
    </xf>
    <xf numFmtId="0" fontId="0" fillId="3" borderId="11" xfId="0" applyFill="1" applyBorder="1" applyAlignment="1" applyProtection="1">
      <alignment horizontal="center"/>
      <protection locked="0"/>
    </xf>
    <xf numFmtId="0" fontId="1" fillId="2" borderId="54" xfId="0" applyFont="1" applyFill="1" applyBorder="1" applyAlignment="1">
      <alignment horizontal="center"/>
    </xf>
    <xf numFmtId="0" fontId="0" fillId="3" borderId="52" xfId="0" applyFill="1" applyBorder="1" applyAlignment="1" applyProtection="1">
      <alignment horizontal="center"/>
      <protection locked="0"/>
    </xf>
    <xf numFmtId="0" fontId="15" fillId="0" borderId="56" xfId="0" applyFont="1" applyFill="1" applyBorder="1" applyAlignment="1" applyProtection="1">
      <protection locked="0"/>
    </xf>
    <xf numFmtId="0" fontId="15" fillId="0" borderId="0" xfId="0" applyFont="1" applyFill="1" applyBorder="1" applyAlignment="1" applyProtection="1">
      <protection locked="0"/>
    </xf>
    <xf numFmtId="2" fontId="15" fillId="0" borderId="56" xfId="0" applyNumberFormat="1" applyFont="1" applyFill="1" applyBorder="1" applyAlignment="1" applyProtection="1">
      <alignment horizontal="left"/>
      <protection locked="0"/>
    </xf>
    <xf numFmtId="166" fontId="15" fillId="0" borderId="0" xfId="0" applyNumberFormat="1" applyFont="1" applyFill="1" applyBorder="1" applyAlignment="1" applyProtection="1">
      <alignment horizontal="left"/>
      <protection locked="0"/>
    </xf>
    <xf numFmtId="0" fontId="15" fillId="0" borderId="56" xfId="0" applyFont="1" applyFill="1" applyBorder="1" applyAlignment="1" applyProtection="1">
      <alignment horizontal="left"/>
      <protection locked="0"/>
    </xf>
    <xf numFmtId="0" fontId="15" fillId="0" borderId="0" xfId="0" applyFont="1" applyBorder="1"/>
    <xf numFmtId="0" fontId="3" fillId="0" borderId="18" xfId="0" applyFont="1" applyBorder="1" applyProtection="1"/>
    <xf numFmtId="0" fontId="3" fillId="0" borderId="10" xfId="0" applyFont="1" applyBorder="1" applyProtection="1"/>
    <xf numFmtId="0" fontId="3" fillId="0" borderId="1" xfId="0" applyFont="1" applyBorder="1" applyProtection="1"/>
    <xf numFmtId="0" fontId="3" fillId="0" borderId="23" xfId="0" applyFont="1" applyBorder="1" applyProtection="1"/>
    <xf numFmtId="0" fontId="0" fillId="0" borderId="26" xfId="0" applyFont="1" applyBorder="1" applyProtection="1"/>
    <xf numFmtId="0" fontId="0" fillId="0" borderId="27" xfId="0" applyBorder="1" applyProtection="1"/>
    <xf numFmtId="0" fontId="16" fillId="0" borderId="1" xfId="0" applyFont="1" applyFill="1" applyBorder="1" applyAlignment="1" applyProtection="1">
      <alignment horizontal="left" vertical="center"/>
    </xf>
    <xf numFmtId="0" fontId="14" fillId="0" borderId="1" xfId="0" applyFont="1" applyBorder="1" applyAlignment="1" applyProtection="1">
      <alignment horizontal="left" vertical="center"/>
    </xf>
    <xf numFmtId="166" fontId="15" fillId="0" borderId="36" xfId="0" applyNumberFormat="1" applyFont="1" applyFill="1" applyBorder="1" applyAlignment="1" applyProtection="1">
      <alignment horizontal="left" vertical="center"/>
    </xf>
    <xf numFmtId="0" fontId="14" fillId="0" borderId="60" xfId="0" applyFont="1" applyBorder="1" applyAlignment="1" applyProtection="1">
      <alignment horizontal="left" vertical="center"/>
    </xf>
    <xf numFmtId="0" fontId="15" fillId="0" borderId="60" xfId="0" applyFont="1" applyBorder="1" applyAlignment="1" applyProtection="1">
      <alignment horizontal="left" vertical="center"/>
    </xf>
    <xf numFmtId="0" fontId="15" fillId="0" borderId="42" xfId="0" applyFont="1" applyFill="1" applyBorder="1" applyAlignment="1" applyProtection="1">
      <alignment horizontal="left" vertical="center"/>
    </xf>
    <xf numFmtId="0" fontId="13" fillId="5" borderId="72" xfId="0" applyFont="1" applyFill="1" applyBorder="1" applyProtection="1"/>
    <xf numFmtId="0" fontId="5" fillId="0" borderId="68" xfId="0" applyFont="1" applyBorder="1" applyProtection="1"/>
    <xf numFmtId="0" fontId="5" fillId="0" borderId="69" xfId="0" applyFont="1" applyBorder="1" applyProtection="1"/>
    <xf numFmtId="0" fontId="5" fillId="0" borderId="69" xfId="0" applyFont="1" applyBorder="1" applyAlignment="1" applyProtection="1">
      <alignment horizontal="left" indent="1"/>
    </xf>
    <xf numFmtId="0" fontId="5" fillId="0" borderId="69" xfId="0" applyFont="1" applyBorder="1" applyAlignment="1" applyProtection="1">
      <alignment horizontal="left"/>
    </xf>
    <xf numFmtId="0" fontId="5" fillId="0" borderId="56" xfId="0" applyFont="1" applyBorder="1" applyAlignment="1" applyProtection="1">
      <alignment horizontal="left" vertical="center" wrapText="1"/>
    </xf>
    <xf numFmtId="0" fontId="5" fillId="0" borderId="67" xfId="0" applyFont="1" applyBorder="1" applyProtection="1"/>
    <xf numFmtId="0" fontId="5" fillId="0" borderId="70" xfId="0" applyFont="1" applyBorder="1" applyAlignment="1" applyProtection="1">
      <alignment horizontal="left" vertical="center"/>
    </xf>
    <xf numFmtId="0" fontId="5" fillId="0" borderId="60" xfId="0" applyFont="1" applyBorder="1" applyAlignment="1" applyProtection="1">
      <alignment horizontal="left" vertical="center"/>
    </xf>
    <xf numFmtId="0" fontId="5" fillId="0" borderId="35" xfId="0" applyFont="1" applyBorder="1" applyAlignment="1" applyProtection="1">
      <alignment horizontal="center"/>
    </xf>
    <xf numFmtId="0" fontId="5" fillId="0" borderId="36" xfId="0" applyFont="1" applyBorder="1" applyAlignment="1" applyProtection="1">
      <alignment horizontal="center"/>
    </xf>
    <xf numFmtId="0" fontId="5" fillId="3" borderId="35" xfId="0" applyFont="1" applyFill="1" applyBorder="1" applyAlignment="1" applyProtection="1">
      <alignment horizontal="center"/>
      <protection locked="0"/>
    </xf>
    <xf numFmtId="0" fontId="5" fillId="3" borderId="36" xfId="0" applyFont="1" applyFill="1" applyBorder="1" applyAlignment="1" applyProtection="1">
      <alignment horizontal="center"/>
      <protection locked="0"/>
    </xf>
    <xf numFmtId="166" fontId="5" fillId="3" borderId="42" xfId="0" applyNumberFormat="1" applyFont="1" applyFill="1" applyBorder="1" applyAlignment="1" applyProtection="1">
      <alignment horizontal="left" vertical="center"/>
      <protection locked="0"/>
    </xf>
    <xf numFmtId="0" fontId="5" fillId="0" borderId="0" xfId="0" applyFont="1" applyProtection="1">
      <protection locked="0"/>
    </xf>
    <xf numFmtId="0" fontId="5" fillId="5" borderId="73" xfId="0" applyFont="1" applyFill="1" applyBorder="1" applyProtection="1"/>
    <xf numFmtId="0" fontId="5" fillId="5" borderId="74" xfId="0" applyFont="1" applyFill="1" applyBorder="1" applyProtection="1"/>
    <xf numFmtId="0" fontId="5" fillId="0" borderId="6" xfId="0" applyFont="1" applyBorder="1" applyProtection="1"/>
    <xf numFmtId="0" fontId="5" fillId="0" borderId="47" xfId="0" applyFont="1" applyBorder="1" applyProtection="1"/>
    <xf numFmtId="0" fontId="5" fillId="0" borderId="48" xfId="0" applyFont="1" applyBorder="1" applyProtection="1"/>
    <xf numFmtId="0" fontId="5" fillId="0" borderId="3" xfId="0" applyFont="1" applyBorder="1" applyProtection="1"/>
    <xf numFmtId="0" fontId="5" fillId="0" borderId="0" xfId="0" applyFont="1" applyBorder="1" applyProtection="1"/>
    <xf numFmtId="0" fontId="5" fillId="0" borderId="50" xfId="0" applyFont="1" applyBorder="1" applyProtection="1"/>
    <xf numFmtId="0" fontId="5" fillId="0" borderId="51" xfId="0" applyFont="1" applyBorder="1" applyProtection="1"/>
    <xf numFmtId="0" fontId="0" fillId="0" borderId="3" xfId="0" applyBorder="1" applyProtection="1"/>
    <xf numFmtId="0" fontId="0" fillId="0" borderId="49" xfId="0" applyBorder="1" applyProtection="1"/>
    <xf numFmtId="165" fontId="5" fillId="0" borderId="1" xfId="0" applyNumberFormat="1" applyFont="1" applyFill="1" applyBorder="1" applyAlignment="1" applyProtection="1">
      <alignment vertical="center"/>
    </xf>
    <xf numFmtId="0" fontId="7" fillId="0" borderId="0" xfId="0" quotePrefix="1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 textRotation="90"/>
    </xf>
    <xf numFmtId="0" fontId="5" fillId="0" borderId="0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left" vertical="center"/>
    </xf>
    <xf numFmtId="0" fontId="8" fillId="0" borderId="5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top"/>
    </xf>
    <xf numFmtId="0" fontId="0" fillId="0" borderId="55" xfId="0" applyBorder="1" applyAlignment="1" applyProtection="1"/>
    <xf numFmtId="0" fontId="8" fillId="0" borderId="2" xfId="0" applyFont="1" applyBorder="1" applyAlignment="1" applyProtection="1">
      <alignment horizontal="center" vertical="center"/>
    </xf>
    <xf numFmtId="0" fontId="8" fillId="0" borderId="46" xfId="0" applyFont="1" applyBorder="1" applyAlignment="1" applyProtection="1">
      <alignment horizontal="center" vertical="center"/>
    </xf>
    <xf numFmtId="165" fontId="7" fillId="0" borderId="0" xfId="0" applyNumberFormat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vertical="center"/>
    </xf>
    <xf numFmtId="0" fontId="5" fillId="0" borderId="48" xfId="0" applyFont="1" applyFill="1" applyBorder="1" applyAlignment="1" applyProtection="1">
      <alignment vertical="center"/>
    </xf>
    <xf numFmtId="0" fontId="0" fillId="0" borderId="0" xfId="0" applyBorder="1" applyProtection="1"/>
    <xf numFmtId="0" fontId="8" fillId="0" borderId="4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right" vertical="center"/>
    </xf>
    <xf numFmtId="0" fontId="5" fillId="0" borderId="47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</xf>
    <xf numFmtId="0" fontId="5" fillId="0" borderId="49" xfId="0" applyFont="1" applyBorder="1" applyAlignment="1" applyProtection="1">
      <alignment vertical="center"/>
    </xf>
    <xf numFmtId="0" fontId="5" fillId="0" borderId="49" xfId="0" applyFont="1" applyBorder="1" applyProtection="1"/>
    <xf numFmtId="9" fontId="5" fillId="6" borderId="1" xfId="1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/>
    <xf numFmtId="0" fontId="5" fillId="0" borderId="0" xfId="0" quotePrefix="1" applyFont="1" applyBorder="1" applyAlignment="1" applyProtection="1"/>
    <xf numFmtId="0" fontId="5" fillId="0" borderId="47" xfId="0" applyFont="1" applyBorder="1" applyAlignment="1" applyProtection="1">
      <alignment vertical="center"/>
    </xf>
    <xf numFmtId="0" fontId="5" fillId="0" borderId="0" xfId="0" quotePrefix="1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top"/>
    </xf>
    <xf numFmtId="0" fontId="6" fillId="0" borderId="0" xfId="0" quotePrefix="1" applyFont="1" applyBorder="1" applyAlignment="1" applyProtection="1">
      <alignment vertical="top"/>
    </xf>
    <xf numFmtId="0" fontId="7" fillId="0" borderId="3" xfId="0" applyFont="1" applyBorder="1" applyAlignment="1" applyProtection="1">
      <alignment horizontal="left" vertical="center"/>
    </xf>
    <xf numFmtId="0" fontId="7" fillId="0" borderId="0" xfId="0" applyFont="1" applyBorder="1" applyProtection="1"/>
    <xf numFmtId="0" fontId="5" fillId="0" borderId="3" xfId="0" applyFont="1" applyBorder="1" applyAlignment="1" applyProtection="1">
      <alignment vertical="center"/>
    </xf>
    <xf numFmtId="2" fontId="5" fillId="0" borderId="1" xfId="0" applyNumberFormat="1" applyFont="1" applyBorder="1" applyAlignment="1" applyProtection="1">
      <alignment horizontal="right" vertical="center"/>
    </xf>
    <xf numFmtId="0" fontId="5" fillId="0" borderId="3" xfId="0" applyFont="1" applyBorder="1" applyAlignment="1" applyProtection="1"/>
    <xf numFmtId="0" fontId="5" fillId="0" borderId="1" xfId="0" applyFont="1" applyBorder="1" applyAlignment="1" applyProtection="1">
      <alignment horizontal="right" vertical="center"/>
    </xf>
    <xf numFmtId="0" fontId="5" fillId="0" borderId="0" xfId="0" quotePrefix="1" applyFont="1" applyBorder="1" applyProtection="1"/>
    <xf numFmtId="2" fontId="7" fillId="0" borderId="1" xfId="0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vertical="top"/>
    </xf>
    <xf numFmtId="0" fontId="5" fillId="0" borderId="0" xfId="0" quotePrefix="1" applyFont="1" applyBorder="1" applyAlignment="1" applyProtection="1">
      <alignment vertical="top"/>
    </xf>
    <xf numFmtId="0" fontId="3" fillId="0" borderId="1" xfId="0" applyFont="1" applyBorder="1" applyAlignment="1" applyProtection="1">
      <alignment horizontal="right" vertical="center"/>
    </xf>
    <xf numFmtId="0" fontId="0" fillId="0" borderId="50" xfId="0" applyBorder="1" applyProtection="1"/>
    <xf numFmtId="0" fontId="0" fillId="0" borderId="51" xfId="0" applyBorder="1" applyProtection="1"/>
    <xf numFmtId="0" fontId="0" fillId="0" borderId="32" xfId="0" applyBorder="1" applyProtection="1"/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Protection="1"/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3" borderId="46" xfId="0" applyFont="1" applyFill="1" applyBorder="1" applyAlignment="1" applyProtection="1">
      <alignment horizontal="center" vertical="center"/>
      <protection locked="0"/>
    </xf>
    <xf numFmtId="9" fontId="5" fillId="3" borderId="1" xfId="1" applyFont="1" applyFill="1" applyBorder="1" applyAlignment="1" applyProtection="1">
      <alignment horizontal="center" vertical="center"/>
      <protection locked="0"/>
    </xf>
    <xf numFmtId="3" fontId="5" fillId="3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right" vertical="center"/>
      <protection locked="0"/>
    </xf>
    <xf numFmtId="0" fontId="5" fillId="3" borderId="1" xfId="0" applyNumberFormat="1" applyFont="1" applyFill="1" applyBorder="1" applyAlignment="1" applyProtection="1">
      <alignment horizontal="center" vertical="center"/>
      <protection locked="0"/>
    </xf>
    <xf numFmtId="164" fontId="5" fillId="3" borderId="1" xfId="0" applyNumberFormat="1" applyFont="1" applyFill="1" applyBorder="1" applyAlignment="1" applyProtection="1">
      <alignment horizontal="center" vertical="center"/>
      <protection locked="0"/>
    </xf>
    <xf numFmtId="0" fontId="6" fillId="3" borderId="1" xfId="0" applyNumberFormat="1" applyFont="1" applyFill="1" applyBorder="1" applyAlignment="1" applyProtection="1">
      <alignment horizontal="center" vertical="center"/>
      <protection locked="0"/>
    </xf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35" xfId="0" applyFont="1" applyFill="1" applyBorder="1" applyAlignment="1" applyProtection="1">
      <alignment horizontal="center"/>
      <protection locked="0"/>
    </xf>
    <xf numFmtId="0" fontId="5" fillId="3" borderId="36" xfId="0" applyFont="1" applyFill="1" applyBorder="1" applyAlignment="1" applyProtection="1">
      <alignment horizontal="center"/>
      <protection locked="0"/>
    </xf>
    <xf numFmtId="0" fontId="5" fillId="0" borderId="51" xfId="0" applyFont="1" applyBorder="1" applyAlignment="1" applyProtection="1">
      <alignment vertical="top"/>
    </xf>
    <xf numFmtId="0" fontId="3" fillId="0" borderId="50" xfId="0" applyFont="1" applyBorder="1" applyAlignment="1" applyProtection="1">
      <alignment horizontal="center" vertical="center"/>
    </xf>
    <xf numFmtId="0" fontId="3" fillId="0" borderId="51" xfId="0" applyFont="1" applyBorder="1" applyAlignment="1" applyProtection="1">
      <alignment horizontal="center" vertical="center"/>
    </xf>
    <xf numFmtId="0" fontId="3" fillId="0" borderId="32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left" vertical="center"/>
    </xf>
    <xf numFmtId="0" fontId="12" fillId="0" borderId="49" xfId="0" applyFont="1" applyBorder="1" applyAlignment="1" applyProtection="1">
      <alignment horizontal="left" vertical="center"/>
    </xf>
    <xf numFmtId="0" fontId="5" fillId="0" borderId="51" xfId="0" applyFont="1" applyBorder="1" applyAlignment="1" applyProtection="1">
      <alignment horizontal="right"/>
    </xf>
    <xf numFmtId="0" fontId="5" fillId="0" borderId="32" xfId="0" applyFont="1" applyBorder="1" applyAlignment="1" applyProtection="1">
      <alignment horizontal="right"/>
    </xf>
    <xf numFmtId="0" fontId="7" fillId="0" borderId="50" xfId="0" applyFont="1" applyFill="1" applyBorder="1" applyAlignment="1" applyProtection="1">
      <alignment horizontal="right" vertical="center" wrapText="1"/>
    </xf>
    <xf numFmtId="0" fontId="7" fillId="0" borderId="32" xfId="0" applyFont="1" applyFill="1" applyBorder="1" applyAlignment="1" applyProtection="1">
      <alignment horizontal="right" vertical="center" wrapText="1"/>
    </xf>
    <xf numFmtId="0" fontId="7" fillId="0" borderId="0" xfId="0" applyFont="1" applyBorder="1" applyAlignment="1" applyProtection="1">
      <alignment horizontal="right" vertical="center"/>
    </xf>
    <xf numFmtId="3" fontId="5" fillId="3" borderId="4" xfId="0" applyNumberFormat="1" applyFont="1" applyFill="1" applyBorder="1" applyAlignment="1" applyProtection="1">
      <alignment horizontal="right" vertical="center"/>
      <protection locked="0"/>
    </xf>
    <xf numFmtId="3" fontId="5" fillId="3" borderId="5" xfId="0" applyNumberFormat="1" applyFont="1" applyFill="1" applyBorder="1" applyAlignment="1" applyProtection="1">
      <alignment horizontal="right" vertical="center"/>
      <protection locked="0"/>
    </xf>
    <xf numFmtId="3" fontId="5" fillId="0" borderId="4" xfId="0" applyNumberFormat="1" applyFont="1" applyFill="1" applyBorder="1" applyAlignment="1" applyProtection="1">
      <alignment horizontal="right" vertical="center"/>
    </xf>
    <xf numFmtId="3" fontId="5" fillId="0" borderId="5" xfId="0" applyNumberFormat="1" applyFont="1" applyFill="1" applyBorder="1" applyAlignment="1" applyProtection="1">
      <alignment horizontal="right" vertical="center"/>
    </xf>
    <xf numFmtId="0" fontId="7" fillId="0" borderId="3" xfId="0" applyFont="1" applyBorder="1" applyAlignment="1" applyProtection="1">
      <alignment horizontal="right" vertical="center"/>
    </xf>
    <xf numFmtId="0" fontId="7" fillId="0" borderId="49" xfId="0" applyFont="1" applyBorder="1" applyAlignment="1" applyProtection="1">
      <alignment horizontal="right" vertical="center"/>
    </xf>
    <xf numFmtId="0" fontId="11" fillId="0" borderId="3" xfId="0" applyFont="1" applyBorder="1" applyAlignment="1" applyProtection="1">
      <alignment horizontal="center"/>
    </xf>
    <xf numFmtId="0" fontId="11" fillId="0" borderId="0" xfId="0" applyFont="1" applyBorder="1" applyAlignment="1" applyProtection="1">
      <alignment horizontal="center"/>
    </xf>
    <xf numFmtId="0" fontId="11" fillId="0" borderId="51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right" vertical="center" wrapText="1"/>
    </xf>
    <xf numFmtId="0" fontId="7" fillId="0" borderId="51" xfId="0" applyFont="1" applyBorder="1" applyAlignment="1" applyProtection="1">
      <alignment horizontal="right" vertical="center"/>
    </xf>
    <xf numFmtId="0" fontId="3" fillId="5" borderId="4" xfId="0" applyFont="1" applyFill="1" applyBorder="1" applyAlignment="1" applyProtection="1">
      <alignment horizontal="center" vertical="center"/>
    </xf>
    <xf numFmtId="0" fontId="3" fillId="5" borderId="7" xfId="0" applyFont="1" applyFill="1" applyBorder="1" applyAlignment="1" applyProtection="1">
      <alignment horizontal="center" vertical="center"/>
    </xf>
    <xf numFmtId="0" fontId="3" fillId="5" borderId="5" xfId="0" applyFont="1" applyFill="1" applyBorder="1" applyAlignment="1" applyProtection="1">
      <alignment horizontal="center" vertical="center"/>
    </xf>
    <xf numFmtId="0" fontId="5" fillId="0" borderId="49" xfId="0" applyFont="1" applyBorder="1" applyAlignment="1" applyProtection="1">
      <alignment horizontal="left" vertical="center"/>
    </xf>
    <xf numFmtId="0" fontId="5" fillId="0" borderId="3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47" xfId="0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right" vertical="center"/>
    </xf>
    <xf numFmtId="0" fontId="5" fillId="0" borderId="6" xfId="0" applyFont="1" applyBorder="1" applyAlignment="1" applyProtection="1">
      <alignment horizontal="center" vertical="center" wrapText="1"/>
    </xf>
    <xf numFmtId="0" fontId="5" fillId="0" borderId="47" xfId="0" applyFont="1" applyBorder="1" applyAlignment="1" applyProtection="1">
      <alignment horizontal="center" vertical="center" wrapText="1"/>
    </xf>
    <xf numFmtId="0" fontId="5" fillId="0" borderId="48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49" xfId="0" applyFont="1" applyBorder="1" applyAlignment="1" applyProtection="1">
      <alignment horizontal="center" vertical="center" wrapText="1"/>
    </xf>
    <xf numFmtId="0" fontId="5" fillId="0" borderId="50" xfId="0" applyFont="1" applyBorder="1" applyAlignment="1" applyProtection="1">
      <alignment horizontal="center" vertical="center" wrapText="1"/>
    </xf>
    <xf numFmtId="0" fontId="5" fillId="0" borderId="51" xfId="0" applyFont="1" applyBorder="1" applyAlignment="1" applyProtection="1">
      <alignment horizontal="center" vertical="center" wrapText="1"/>
    </xf>
    <xf numFmtId="0" fontId="5" fillId="0" borderId="32" xfId="0" applyFont="1" applyBorder="1" applyAlignment="1" applyProtection="1">
      <alignment horizontal="center" vertical="center" wrapText="1"/>
    </xf>
    <xf numFmtId="0" fontId="5" fillId="3" borderId="50" xfId="0" applyFont="1" applyFill="1" applyBorder="1" applyAlignment="1" applyProtection="1">
      <alignment horizontal="left" vertical="center" wrapText="1"/>
      <protection locked="0"/>
    </xf>
    <xf numFmtId="0" fontId="5" fillId="3" borderId="51" xfId="0" applyFont="1" applyFill="1" applyBorder="1" applyAlignment="1" applyProtection="1">
      <alignment horizontal="left" vertical="center" wrapText="1"/>
      <protection locked="0"/>
    </xf>
    <xf numFmtId="0" fontId="5" fillId="3" borderId="32" xfId="0" applyFont="1" applyFill="1" applyBorder="1" applyAlignment="1" applyProtection="1">
      <alignment horizontal="left" vertical="center" wrapText="1"/>
      <protection locked="0"/>
    </xf>
    <xf numFmtId="0" fontId="7" fillId="0" borderId="50" xfId="0" applyFont="1" applyBorder="1" applyAlignment="1" applyProtection="1">
      <alignment horizontal="right" vertical="center" wrapText="1"/>
    </xf>
    <xf numFmtId="0" fontId="7" fillId="0" borderId="51" xfId="0" applyFont="1" applyBorder="1" applyAlignment="1" applyProtection="1">
      <alignment horizontal="right" vertical="center" wrapText="1"/>
    </xf>
    <xf numFmtId="0" fontId="5" fillId="3" borderId="4" xfId="0" applyFont="1" applyFill="1" applyBorder="1" applyAlignment="1" applyProtection="1">
      <alignment horizontal="left" vertical="center"/>
      <protection locked="0"/>
    </xf>
    <xf numFmtId="0" fontId="5" fillId="3" borderId="7" xfId="0" applyFont="1" applyFill="1" applyBorder="1" applyAlignment="1" applyProtection="1">
      <alignment horizontal="left" vertical="center"/>
      <protection locked="0"/>
    </xf>
    <xf numFmtId="0" fontId="5" fillId="3" borderId="5" xfId="0" applyFont="1" applyFill="1" applyBorder="1" applyAlignment="1" applyProtection="1">
      <alignment horizontal="left" vertical="center"/>
      <protection locked="0"/>
    </xf>
    <xf numFmtId="0" fontId="5" fillId="3" borderId="6" xfId="0" applyFont="1" applyFill="1" applyBorder="1" applyAlignment="1" applyProtection="1">
      <alignment horizontal="left" vertical="center"/>
      <protection locked="0"/>
    </xf>
    <xf numFmtId="0" fontId="5" fillId="3" borderId="48" xfId="0" applyFont="1" applyFill="1" applyBorder="1" applyAlignment="1" applyProtection="1">
      <alignment horizontal="left" vertical="center"/>
      <protection locked="0"/>
    </xf>
    <xf numFmtId="0" fontId="7" fillId="0" borderId="3" xfId="0" applyFont="1" applyFill="1" applyBorder="1" applyAlignment="1" applyProtection="1">
      <alignment horizontal="right" vertical="center"/>
    </xf>
    <xf numFmtId="0" fontId="7" fillId="0" borderId="49" xfId="0" applyFont="1" applyFill="1" applyBorder="1" applyAlignment="1" applyProtection="1">
      <alignment horizontal="right" vertical="center"/>
    </xf>
    <xf numFmtId="0" fontId="7" fillId="0" borderId="3" xfId="0" applyFont="1" applyBorder="1" applyAlignment="1" applyProtection="1">
      <alignment horizontal="right" vertical="center" wrapText="1"/>
    </xf>
    <xf numFmtId="0" fontId="7" fillId="0" borderId="49" xfId="0" applyFont="1" applyBorder="1" applyAlignment="1" applyProtection="1">
      <alignment horizontal="right" vertical="center" wrapText="1"/>
    </xf>
    <xf numFmtId="0" fontId="7" fillId="0" borderId="6" xfId="0" applyFont="1" applyFill="1" applyBorder="1" applyAlignment="1" applyProtection="1">
      <alignment horizontal="right" vertical="center" wrapText="1"/>
    </xf>
    <xf numFmtId="0" fontId="7" fillId="0" borderId="48" xfId="0" applyFont="1" applyFill="1" applyBorder="1" applyAlignment="1" applyProtection="1">
      <alignment horizontal="right" vertical="center" wrapText="1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0" fontId="5" fillId="3" borderId="7" xfId="0" applyFont="1" applyFill="1" applyBorder="1" applyAlignment="1" applyProtection="1">
      <alignment horizontal="left" vertical="center" wrapText="1"/>
      <protection locked="0"/>
    </xf>
    <xf numFmtId="0" fontId="5" fillId="3" borderId="5" xfId="0" applyFont="1" applyFill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/>
    </xf>
    <xf numFmtId="0" fontId="7" fillId="0" borderId="7" xfId="0" applyFont="1" applyBorder="1" applyAlignment="1" applyProtection="1">
      <alignment horizontal="center"/>
    </xf>
    <xf numFmtId="0" fontId="7" fillId="0" borderId="5" xfId="0" applyFont="1" applyBorder="1" applyAlignment="1" applyProtection="1">
      <alignment horizontal="center"/>
    </xf>
    <xf numFmtId="14" fontId="5" fillId="3" borderId="50" xfId="0" applyNumberFormat="1" applyFont="1" applyFill="1" applyBorder="1" applyAlignment="1" applyProtection="1">
      <alignment horizontal="left" vertical="center"/>
      <protection locked="0"/>
    </xf>
    <xf numFmtId="0" fontId="5" fillId="3" borderId="51" xfId="0" applyFont="1" applyFill="1" applyBorder="1" applyAlignment="1" applyProtection="1">
      <alignment horizontal="left" vertical="center"/>
      <protection locked="0"/>
    </xf>
    <xf numFmtId="0" fontId="5" fillId="3" borderId="32" xfId="0" applyFont="1" applyFill="1" applyBorder="1" applyAlignment="1" applyProtection="1">
      <alignment horizontal="left" vertical="center"/>
      <protection locked="0"/>
    </xf>
    <xf numFmtId="2" fontId="5" fillId="3" borderId="4" xfId="0" applyNumberFormat="1" applyFont="1" applyFill="1" applyBorder="1" applyAlignment="1" applyProtection="1">
      <alignment horizontal="left" vertical="center"/>
      <protection locked="0"/>
    </xf>
    <xf numFmtId="2" fontId="5" fillId="3" borderId="7" xfId="0" applyNumberFormat="1" applyFont="1" applyFill="1" applyBorder="1" applyAlignment="1" applyProtection="1">
      <alignment horizontal="left" vertical="center"/>
      <protection locked="0"/>
    </xf>
    <xf numFmtId="2" fontId="5" fillId="3" borderId="5" xfId="0" applyNumberFormat="1" applyFont="1" applyFill="1" applyBorder="1" applyAlignment="1" applyProtection="1">
      <alignment horizontal="left" vertical="center"/>
      <protection locked="0"/>
    </xf>
    <xf numFmtId="0" fontId="7" fillId="0" borderId="46" xfId="0" applyFont="1" applyBorder="1" applyAlignment="1" applyProtection="1">
      <alignment horizontal="left" vertical="center" textRotation="180"/>
    </xf>
    <xf numFmtId="0" fontId="7" fillId="0" borderId="55" xfId="0" applyFont="1" applyBorder="1" applyAlignment="1" applyProtection="1">
      <alignment horizontal="left" vertical="center" textRotation="180"/>
    </xf>
    <xf numFmtId="0" fontId="7" fillId="0" borderId="2" xfId="0" applyFont="1" applyBorder="1" applyAlignment="1" applyProtection="1">
      <alignment horizontal="left" vertical="center" textRotation="180"/>
    </xf>
    <xf numFmtId="3" fontId="5" fillId="3" borderId="4" xfId="0" applyNumberFormat="1" applyFont="1" applyFill="1" applyBorder="1" applyAlignment="1" applyProtection="1">
      <alignment horizontal="center" vertical="center"/>
      <protection locked="0"/>
    </xf>
    <xf numFmtId="3" fontId="5" fillId="3" borderId="5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left" vertical="center"/>
    </xf>
    <xf numFmtId="0" fontId="7" fillId="0" borderId="49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center" vertical="center"/>
    </xf>
    <xf numFmtId="3" fontId="5" fillId="3" borderId="50" xfId="0" applyNumberFormat="1" applyFont="1" applyFill="1" applyBorder="1" applyAlignment="1" applyProtection="1">
      <alignment horizontal="center" vertical="center"/>
      <protection locked="0"/>
    </xf>
    <xf numFmtId="3" fontId="5" fillId="3" borderId="32" xfId="0" applyNumberFormat="1" applyFont="1" applyFill="1" applyBorder="1" applyAlignment="1" applyProtection="1">
      <alignment horizontal="center" vertical="center"/>
      <protection locked="0"/>
    </xf>
    <xf numFmtId="0" fontId="7" fillId="0" borderId="47" xfId="0" applyFont="1" applyBorder="1" applyAlignment="1" applyProtection="1">
      <alignment horizontal="center" vertical="center"/>
    </xf>
    <xf numFmtId="0" fontId="5" fillId="3" borderId="47" xfId="0" applyFont="1" applyFill="1" applyBorder="1" applyAlignment="1" applyProtection="1">
      <alignment horizontal="left"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right" vertical="center"/>
    </xf>
    <xf numFmtId="0" fontId="7" fillId="0" borderId="47" xfId="0" applyFont="1" applyBorder="1" applyAlignment="1" applyProtection="1">
      <alignment horizontal="right" vertical="center"/>
    </xf>
    <xf numFmtId="0" fontId="7" fillId="0" borderId="48" xfId="0" applyFont="1" applyBorder="1" applyAlignment="1" applyProtection="1">
      <alignment horizontal="right" vertical="center"/>
    </xf>
    <xf numFmtId="0" fontId="0" fillId="3" borderId="7" xfId="0" applyFill="1" applyBorder="1" applyAlignment="1" applyProtection="1">
      <alignment horizontal="left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26" xfId="0" applyFill="1" applyBorder="1" applyAlignment="1" applyProtection="1">
      <alignment horizontal="left"/>
      <protection locked="0"/>
    </xf>
    <xf numFmtId="0" fontId="0" fillId="3" borderId="27" xfId="0" applyFill="1" applyBorder="1" applyAlignment="1" applyProtection="1">
      <alignment horizontal="left"/>
      <protection locked="0"/>
    </xf>
    <xf numFmtId="0" fontId="0" fillId="3" borderId="17" xfId="0" applyFill="1" applyBorder="1" applyAlignment="1" applyProtection="1">
      <alignment horizontal="left"/>
      <protection locked="0"/>
    </xf>
    <xf numFmtId="0" fontId="0" fillId="3" borderId="5" xfId="0" applyFill="1" applyBorder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left"/>
      <protection locked="0"/>
    </xf>
    <xf numFmtId="0" fontId="0" fillId="3" borderId="11" xfId="0" applyFill="1" applyBorder="1" applyAlignment="1" applyProtection="1">
      <alignment horizontal="left"/>
      <protection locked="0"/>
    </xf>
    <xf numFmtId="2" fontId="1" fillId="2" borderId="12" xfId="0" applyNumberFormat="1" applyFont="1" applyFill="1" applyBorder="1" applyAlignment="1">
      <alignment horizontal="center" wrapText="1"/>
    </xf>
    <xf numFmtId="2" fontId="1" fillId="2" borderId="13" xfId="0" applyNumberFormat="1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2" fontId="1" fillId="2" borderId="14" xfId="0" applyNumberFormat="1" applyFont="1" applyFill="1" applyBorder="1" applyAlignment="1">
      <alignment horizontal="center" wrapText="1"/>
    </xf>
    <xf numFmtId="2" fontId="1" fillId="2" borderId="15" xfId="0" applyNumberFormat="1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0" fillId="0" borderId="19" xfId="0" applyFill="1" applyBorder="1" applyAlignment="1" applyProtection="1">
      <alignment horizontal="left"/>
    </xf>
    <xf numFmtId="0" fontId="0" fillId="0" borderId="20" xfId="0" applyFill="1" applyBorder="1" applyAlignment="1" applyProtection="1">
      <alignment horizontal="left"/>
    </xf>
    <xf numFmtId="0" fontId="3" fillId="0" borderId="1" xfId="0" applyFont="1" applyBorder="1" applyAlignment="1" applyProtection="1">
      <alignment horizontal="left"/>
    </xf>
    <xf numFmtId="0" fontId="3" fillId="0" borderId="25" xfId="0" applyFont="1" applyBorder="1" applyAlignment="1" applyProtection="1">
      <alignment horizontal="left"/>
    </xf>
    <xf numFmtId="2" fontId="0" fillId="0" borderId="1" xfId="0" applyNumberFormat="1" applyFill="1" applyBorder="1" applyAlignment="1" applyProtection="1">
      <alignment horizontal="left"/>
    </xf>
    <xf numFmtId="0" fontId="0" fillId="0" borderId="25" xfId="0" applyFill="1" applyBorder="1" applyAlignment="1" applyProtection="1">
      <alignment horizontal="left"/>
    </xf>
    <xf numFmtId="166" fontId="0" fillId="0" borderId="4" xfId="0" applyNumberFormat="1" applyFill="1" applyBorder="1" applyAlignment="1" applyProtection="1">
      <alignment horizontal="left"/>
    </xf>
    <xf numFmtId="166" fontId="0" fillId="0" borderId="16" xfId="0" applyNumberFormat="1" applyFill="1" applyBorder="1" applyAlignment="1" applyProtection="1">
      <alignment horizontal="left"/>
    </xf>
    <xf numFmtId="0" fontId="2" fillId="0" borderId="25" xfId="0" applyFont="1" applyFill="1" applyBorder="1" applyAlignment="1" applyProtection="1">
      <alignment horizontal="left"/>
    </xf>
    <xf numFmtId="0" fontId="2" fillId="0" borderId="2" xfId="0" applyFont="1" applyFill="1" applyBorder="1" applyAlignment="1" applyProtection="1">
      <alignment horizontal="left"/>
    </xf>
    <xf numFmtId="0" fontId="3" fillId="0" borderId="63" xfId="0" applyFont="1" applyFill="1" applyBorder="1" applyAlignment="1">
      <alignment horizontal="left" wrapText="1"/>
    </xf>
    <xf numFmtId="0" fontId="3" fillId="0" borderId="61" xfId="0" applyFont="1" applyFill="1" applyBorder="1" applyAlignment="1">
      <alignment horizontal="left" wrapText="1"/>
    </xf>
    <xf numFmtId="0" fontId="3" fillId="0" borderId="62" xfId="0" applyFont="1" applyFill="1" applyBorder="1" applyAlignment="1">
      <alignment horizontal="left" wrapText="1"/>
    </xf>
    <xf numFmtId="0" fontId="5" fillId="6" borderId="71" xfId="0" applyFont="1" applyFill="1" applyBorder="1" applyAlignment="1" applyProtection="1">
      <alignment horizontal="center"/>
    </xf>
    <xf numFmtId="0" fontId="5" fillId="6" borderId="2" xfId="0" applyFont="1" applyFill="1" applyBorder="1" applyAlignment="1" applyProtection="1">
      <alignment horizontal="center"/>
    </xf>
    <xf numFmtId="0" fontId="5" fillId="3" borderId="35" xfId="0" applyFont="1" applyFill="1" applyBorder="1" applyAlignment="1" applyProtection="1">
      <alignment horizontal="center"/>
      <protection locked="0"/>
    </xf>
    <xf numFmtId="0" fontId="5" fillId="3" borderId="36" xfId="0" applyFont="1" applyFill="1" applyBorder="1" applyAlignment="1" applyProtection="1">
      <alignment horizontal="center"/>
      <protection locked="0"/>
    </xf>
    <xf numFmtId="0" fontId="5" fillId="0" borderId="65" xfId="0" applyFont="1" applyBorder="1" applyAlignment="1" applyProtection="1">
      <alignment horizontal="center"/>
    </xf>
    <xf numFmtId="0" fontId="5" fillId="0" borderId="66" xfId="0" applyFont="1" applyBorder="1" applyAlignment="1" applyProtection="1">
      <alignment horizontal="center"/>
    </xf>
    <xf numFmtId="0" fontId="5" fillId="0" borderId="56" xfId="0" applyFont="1" applyBorder="1" applyAlignment="1" applyProtection="1">
      <alignment horizontal="center"/>
    </xf>
    <xf numFmtId="2" fontId="15" fillId="0" borderId="1" xfId="0" applyNumberFormat="1" applyFont="1" applyFill="1" applyBorder="1" applyAlignment="1" applyProtection="1">
      <alignment horizontal="left" vertical="center"/>
    </xf>
    <xf numFmtId="0" fontId="15" fillId="0" borderId="60" xfId="0" applyFont="1" applyFill="1" applyBorder="1" applyAlignment="1" applyProtection="1">
      <alignment horizontal="left" vertical="center"/>
    </xf>
    <xf numFmtId="0" fontId="14" fillId="0" borderId="58" xfId="0" applyFont="1" applyBorder="1" applyAlignment="1" applyProtection="1">
      <alignment horizontal="left" vertical="center"/>
    </xf>
    <xf numFmtId="0" fontId="14" fillId="0" borderId="59" xfId="0" applyFont="1" applyBorder="1" applyAlignment="1" applyProtection="1">
      <alignment horizontal="left" vertical="center"/>
    </xf>
    <xf numFmtId="0" fontId="14" fillId="0" borderId="64" xfId="0" applyFont="1" applyBorder="1" applyAlignment="1" applyProtection="1">
      <alignment horizontal="left" vertical="center"/>
    </xf>
    <xf numFmtId="0" fontId="14" fillId="0" borderId="57" xfId="0" applyFont="1" applyBorder="1" applyAlignment="1" applyProtection="1">
      <alignment horizontal="left" vertical="center"/>
    </xf>
    <xf numFmtId="0" fontId="14" fillId="0" borderId="5" xfId="0" applyFont="1" applyBorder="1" applyAlignment="1" applyProtection="1">
      <alignment horizontal="left" vertical="center"/>
    </xf>
    <xf numFmtId="0" fontId="14" fillId="0" borderId="1" xfId="0" applyFont="1" applyBorder="1" applyAlignment="1" applyProtection="1">
      <alignment horizontal="left" vertical="center"/>
    </xf>
    <xf numFmtId="0" fontId="15" fillId="0" borderId="57" xfId="0" applyFont="1" applyFill="1" applyBorder="1" applyAlignment="1" applyProtection="1">
      <alignment horizontal="left" vertical="center"/>
    </xf>
    <xf numFmtId="0" fontId="15" fillId="0" borderId="40" xfId="0" applyFont="1" applyFill="1" applyBorder="1" applyAlignment="1" applyProtection="1">
      <alignment horizontal="left" vertical="center"/>
    </xf>
    <xf numFmtId="0" fontId="13" fillId="0" borderId="39" xfId="0" applyFont="1" applyBorder="1" applyAlignment="1" applyProtection="1">
      <alignment horizontal="center"/>
    </xf>
    <xf numFmtId="0" fontId="13" fillId="0" borderId="40" xfId="0" applyFont="1" applyBorder="1" applyAlignment="1" applyProtection="1">
      <alignment horizontal="center"/>
    </xf>
    <xf numFmtId="0" fontId="5" fillId="0" borderId="37" xfId="0" applyFont="1" applyBorder="1" applyAlignment="1" applyProtection="1">
      <alignment horizontal="center"/>
    </xf>
    <xf numFmtId="0" fontId="5" fillId="0" borderId="38" xfId="0" applyFont="1" applyBorder="1" applyAlignment="1" applyProtection="1">
      <alignment horizontal="center"/>
    </xf>
    <xf numFmtId="0" fontId="5" fillId="3" borderId="37" xfId="0" applyFont="1" applyFill="1" applyBorder="1" applyAlignment="1" applyProtection="1">
      <alignment horizontal="center"/>
      <protection locked="0"/>
    </xf>
    <xf numFmtId="0" fontId="5" fillId="3" borderId="38" xfId="0" applyFont="1" applyFill="1" applyBorder="1" applyAlignment="1" applyProtection="1">
      <alignment horizontal="center"/>
      <protection locked="0"/>
    </xf>
    <xf numFmtId="0" fontId="5" fillId="3" borderId="60" xfId="0" applyFont="1" applyFill="1" applyBorder="1" applyAlignment="1" applyProtection="1">
      <alignment horizontal="left" vertical="center"/>
      <protection locked="0"/>
    </xf>
    <xf numFmtId="0" fontId="5" fillId="3" borderId="59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 wrapText="1"/>
      <protection locked="0"/>
    </xf>
    <xf numFmtId="0" fontId="5" fillId="3" borderId="36" xfId="0" applyFont="1" applyFill="1" applyBorder="1" applyAlignment="1" applyProtection="1">
      <alignment horizontal="left" vertical="center" wrapText="1"/>
      <protection locked="0"/>
    </xf>
    <xf numFmtId="0" fontId="5" fillId="0" borderId="67" xfId="0" applyFont="1" applyBorder="1" applyAlignment="1" applyProtection="1">
      <alignment horizontal="left" vertical="center"/>
    </xf>
    <xf numFmtId="167" fontId="5" fillId="3" borderId="35" xfId="0" applyNumberFormat="1" applyFont="1" applyFill="1" applyBorder="1" applyAlignment="1" applyProtection="1">
      <alignment horizontal="center"/>
      <protection locked="0"/>
    </xf>
    <xf numFmtId="167" fontId="5" fillId="3" borderId="36" xfId="0" applyNumberFormat="1" applyFont="1" applyFill="1" applyBorder="1" applyAlignment="1" applyProtection="1">
      <alignment horizontal="center"/>
      <protection locked="0"/>
    </xf>
    <xf numFmtId="0" fontId="5" fillId="6" borderId="5" xfId="0" applyFont="1" applyFill="1" applyBorder="1" applyAlignment="1" applyProtection="1">
      <alignment horizontal="center"/>
    </xf>
    <xf numFmtId="0" fontId="5" fillId="6" borderId="36" xfId="0" applyFont="1" applyFill="1" applyBorder="1" applyAlignment="1" applyProtection="1">
      <alignment horizontal="center"/>
    </xf>
    <xf numFmtId="0" fontId="7" fillId="3" borderId="5" xfId="0" applyFont="1" applyFill="1" applyBorder="1" applyAlignment="1" applyProtection="1">
      <alignment horizontal="center"/>
      <protection locked="0"/>
    </xf>
    <xf numFmtId="0" fontId="7" fillId="3" borderId="36" xfId="0" applyFont="1" applyFill="1" applyBorder="1" applyAlignment="1" applyProtection="1">
      <alignment horizontal="center"/>
      <protection locked="0"/>
    </xf>
    <xf numFmtId="0" fontId="5" fillId="6" borderId="35" xfId="0" applyFont="1" applyFill="1" applyBorder="1" applyAlignment="1" applyProtection="1">
      <alignment horizontal="center"/>
    </xf>
    <xf numFmtId="0" fontId="5" fillId="3" borderId="35" xfId="0" applyFont="1" applyFill="1" applyBorder="1" applyAlignment="1" applyProtection="1">
      <alignment horizontal="center" vertical="center"/>
      <protection locked="0"/>
    </xf>
    <xf numFmtId="0" fontId="5" fillId="3" borderId="36" xfId="0" applyFont="1" applyFill="1" applyBorder="1" applyAlignment="1" applyProtection="1">
      <alignment horizontal="center" vertical="center"/>
      <protection locked="0"/>
    </xf>
    <xf numFmtId="0" fontId="5" fillId="0" borderId="35" xfId="0" applyFont="1" applyFill="1" applyBorder="1" applyAlignment="1" applyProtection="1">
      <alignment horizontal="center"/>
    </xf>
    <xf numFmtId="0" fontId="5" fillId="0" borderId="36" xfId="0" applyFont="1" applyFill="1" applyBorder="1" applyAlignment="1" applyProtection="1">
      <alignment horizontal="center"/>
    </xf>
    <xf numFmtId="0" fontId="3" fillId="0" borderId="39" xfId="0" applyFont="1" applyBorder="1" applyAlignment="1" applyProtection="1">
      <alignment horizontal="center" vertical="center"/>
    </xf>
    <xf numFmtId="0" fontId="3" fillId="0" borderId="35" xfId="0" applyFont="1" applyBorder="1" applyAlignment="1" applyProtection="1">
      <alignment horizontal="center" vertical="center"/>
    </xf>
    <xf numFmtId="0" fontId="3" fillId="0" borderId="41" xfId="0" applyFont="1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0" fillId="0" borderId="39" xfId="0" applyBorder="1" applyAlignment="1" applyProtection="1">
      <alignment horizontal="center"/>
    </xf>
    <xf numFmtId="0" fontId="0" fillId="0" borderId="40" xfId="0" applyBorder="1" applyAlignment="1" applyProtection="1">
      <alignment horizontal="center"/>
    </xf>
    <xf numFmtId="0" fontId="3" fillId="0" borderId="44" xfId="0" applyFont="1" applyBorder="1" applyAlignment="1" applyProtection="1">
      <alignment horizontal="center" vertical="center"/>
    </xf>
    <xf numFmtId="0" fontId="3" fillId="0" borderId="43" xfId="0" applyFont="1" applyBorder="1" applyAlignment="1" applyProtection="1">
      <alignment horizontal="center" vertical="center"/>
    </xf>
    <xf numFmtId="0" fontId="3" fillId="0" borderId="45" xfId="0" applyFont="1" applyBorder="1" applyAlignment="1" applyProtection="1">
      <alignment horizontal="center" vertical="center"/>
    </xf>
  </cellXfs>
  <cellStyles count="2">
    <cellStyle name="Normal" xfId="0" builtinId="0"/>
    <cellStyle name="Percent" xfId="1" builtinId="5"/>
  </cellStyles>
  <dxfs count="32"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fill>
        <patternFill>
          <bgColor theme="9" tint="0.79998168889431442"/>
        </patternFill>
      </fill>
    </dxf>
    <dxf>
      <fill>
        <patternFill>
          <bgColor rgb="FFFFA09B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rgb="FFFFA09B"/>
        </patternFill>
      </fill>
    </dxf>
    <dxf>
      <fill>
        <patternFill>
          <bgColor rgb="FFFFEBEB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rgb="FFFFEBEB"/>
        </patternFill>
      </fill>
    </dxf>
    <dxf>
      <fill>
        <patternFill>
          <bgColor rgb="FFFFA09B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A59B"/>
        </patternFill>
      </fill>
    </dxf>
    <dxf>
      <fill>
        <patternFill>
          <bgColor rgb="FFE2EFDA"/>
        </patternFill>
      </fill>
    </dxf>
    <dxf>
      <fill>
        <patternFill>
          <bgColor rgb="FFFFA09B"/>
        </patternFill>
      </fill>
    </dxf>
    <dxf>
      <fill>
        <patternFill>
          <bgColor theme="9" tint="0.79998168889431442"/>
        </patternFill>
      </fill>
    </dxf>
    <dxf>
      <fill>
        <patternFill>
          <bgColor rgb="FFFFA09B"/>
        </patternFill>
      </fill>
    </dxf>
    <dxf>
      <font>
        <b/>
        <i val="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FFCC"/>
      <color rgb="FFFFEBEB"/>
      <color rgb="FFFFA09B"/>
      <color rgb="FFFFA59B"/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39162</xdr:colOff>
      <xdr:row>17</xdr:row>
      <xdr:rowOff>215900</xdr:rowOff>
    </xdr:from>
    <xdr:to>
      <xdr:col>19</xdr:col>
      <xdr:colOff>304800</xdr:colOff>
      <xdr:row>20</xdr:row>
      <xdr:rowOff>53975</xdr:rowOff>
    </xdr:to>
    <xdr:pic>
      <xdr:nvPicPr>
        <xdr:cNvPr id="5" name="Graphic 4" descr="Map compass">
          <a:extLst>
            <a:ext uri="{FF2B5EF4-FFF2-40B4-BE49-F238E27FC236}">
              <a16:creationId xmlns:a16="http://schemas.microsoft.com/office/drawing/2014/main" id="{B94F5ADC-97BA-42DF-841A-EA6A51914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182662" y="3044825"/>
          <a:ext cx="608538" cy="609600"/>
        </a:xfrm>
        <a:prstGeom prst="rect">
          <a:avLst/>
        </a:prstGeom>
      </xdr:spPr>
    </xdr:pic>
    <xdr:clientData/>
  </xdr:twoCellAnchor>
  <xdr:twoCellAnchor>
    <xdr:from>
      <xdr:col>13</xdr:col>
      <xdr:colOff>287337</xdr:colOff>
      <xdr:row>11</xdr:row>
      <xdr:rowOff>19050</xdr:rowOff>
    </xdr:from>
    <xdr:to>
      <xdr:col>13</xdr:col>
      <xdr:colOff>287337</xdr:colOff>
      <xdr:row>11</xdr:row>
      <xdr:rowOff>247650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99D3612F-0180-4689-AFF4-2DC84735A92E}"/>
            </a:ext>
          </a:extLst>
        </xdr:cNvPr>
        <xdr:cNvCxnSpPr/>
      </xdr:nvCxnSpPr>
      <xdr:spPr>
        <a:xfrm>
          <a:off x="3716337" y="1666875"/>
          <a:ext cx="0" cy="2286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57150</xdr:colOff>
      <xdr:row>15</xdr:row>
      <xdr:rowOff>9525</xdr:rowOff>
    </xdr:from>
    <xdr:to>
      <xdr:col>17</xdr:col>
      <xdr:colOff>57150</xdr:colOff>
      <xdr:row>15</xdr:row>
      <xdr:rowOff>238125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116E7CE8-68D8-4921-9DB3-FC7C7A2805B0}"/>
            </a:ext>
          </a:extLst>
        </xdr:cNvPr>
        <xdr:cNvCxnSpPr/>
      </xdr:nvCxnSpPr>
      <xdr:spPr>
        <a:xfrm>
          <a:off x="4857750" y="2686050"/>
          <a:ext cx="0" cy="2286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66675</xdr:colOff>
      <xdr:row>11</xdr:row>
      <xdr:rowOff>173038</xdr:rowOff>
    </xdr:from>
    <xdr:to>
      <xdr:col>17</xdr:col>
      <xdr:colOff>295275</xdr:colOff>
      <xdr:row>11</xdr:row>
      <xdr:rowOff>173038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C26087B1-494E-4AE2-A001-35C76E5AAA02}"/>
            </a:ext>
          </a:extLst>
        </xdr:cNvPr>
        <xdr:cNvCxnSpPr/>
      </xdr:nvCxnSpPr>
      <xdr:spPr>
        <a:xfrm flipH="1">
          <a:off x="4867275" y="1820863"/>
          <a:ext cx="2286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71437</xdr:colOff>
      <xdr:row>15</xdr:row>
      <xdr:rowOff>171450</xdr:rowOff>
    </xdr:from>
    <xdr:to>
      <xdr:col>13</xdr:col>
      <xdr:colOff>300037</xdr:colOff>
      <xdr:row>15</xdr:row>
      <xdr:rowOff>171450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85B2FB1E-726C-43DA-931C-0DCE196955D6}"/>
            </a:ext>
          </a:extLst>
        </xdr:cNvPr>
        <xdr:cNvCxnSpPr/>
      </xdr:nvCxnSpPr>
      <xdr:spPr>
        <a:xfrm flipH="1">
          <a:off x="3500437" y="2847975"/>
          <a:ext cx="2286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82551</xdr:colOff>
      <xdr:row>0</xdr:row>
      <xdr:rowOff>69851</xdr:rowOff>
    </xdr:from>
    <xdr:to>
      <xdr:col>4</xdr:col>
      <xdr:colOff>44451</xdr:colOff>
      <xdr:row>3</xdr:row>
      <xdr:rowOff>125645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3CE231AD-1DC4-45B5-8C89-CD0B3D670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1" y="69851"/>
          <a:ext cx="1339850" cy="601894"/>
        </a:xfrm>
        <a:prstGeom prst="rect">
          <a:avLst/>
        </a:prstGeom>
      </xdr:spPr>
    </xdr:pic>
    <xdr:clientData/>
  </xdr:twoCellAnchor>
  <xdr:twoCellAnchor>
    <xdr:from>
      <xdr:col>13</xdr:col>
      <xdr:colOff>287337</xdr:colOff>
      <xdr:row>25</xdr:row>
      <xdr:rowOff>19050</xdr:rowOff>
    </xdr:from>
    <xdr:to>
      <xdr:col>13</xdr:col>
      <xdr:colOff>287337</xdr:colOff>
      <xdr:row>25</xdr:row>
      <xdr:rowOff>247650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163C0CF6-32FC-4EBC-9488-8D2B1DC92A33}"/>
            </a:ext>
          </a:extLst>
        </xdr:cNvPr>
        <xdr:cNvCxnSpPr/>
      </xdr:nvCxnSpPr>
      <xdr:spPr>
        <a:xfrm>
          <a:off x="3716337" y="2209800"/>
          <a:ext cx="0" cy="2286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57150</xdr:colOff>
      <xdr:row>29</xdr:row>
      <xdr:rowOff>6350</xdr:rowOff>
    </xdr:from>
    <xdr:to>
      <xdr:col>17</xdr:col>
      <xdr:colOff>57150</xdr:colOff>
      <xdr:row>29</xdr:row>
      <xdr:rowOff>234950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10A510DB-A4B0-4118-9C28-0B8EB995B1E1}"/>
            </a:ext>
          </a:extLst>
        </xdr:cNvPr>
        <xdr:cNvCxnSpPr/>
      </xdr:nvCxnSpPr>
      <xdr:spPr>
        <a:xfrm>
          <a:off x="4857750" y="3225800"/>
          <a:ext cx="0" cy="2286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63500</xdr:colOff>
      <xdr:row>25</xdr:row>
      <xdr:rowOff>173038</xdr:rowOff>
    </xdr:from>
    <xdr:to>
      <xdr:col>17</xdr:col>
      <xdr:colOff>292100</xdr:colOff>
      <xdr:row>25</xdr:row>
      <xdr:rowOff>173038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96F98A9E-0D52-4AF6-9223-954C90C181F4}"/>
            </a:ext>
          </a:extLst>
        </xdr:cNvPr>
        <xdr:cNvCxnSpPr/>
      </xdr:nvCxnSpPr>
      <xdr:spPr>
        <a:xfrm flipH="1">
          <a:off x="4864100" y="2363788"/>
          <a:ext cx="2286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68262</xdr:colOff>
      <xdr:row>29</xdr:row>
      <xdr:rowOff>171450</xdr:rowOff>
    </xdr:from>
    <xdr:to>
      <xdr:col>13</xdr:col>
      <xdr:colOff>296862</xdr:colOff>
      <xdr:row>29</xdr:row>
      <xdr:rowOff>171450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B142F1C6-79B1-4E26-B04A-BA6B67EA3544}"/>
            </a:ext>
          </a:extLst>
        </xdr:cNvPr>
        <xdr:cNvCxnSpPr/>
      </xdr:nvCxnSpPr>
      <xdr:spPr>
        <a:xfrm flipH="1">
          <a:off x="3497262" y="3390900"/>
          <a:ext cx="2286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19391</xdr:colOff>
      <xdr:row>3</xdr:row>
      <xdr:rowOff>301625</xdr:rowOff>
    </xdr:from>
    <xdr:to>
      <xdr:col>13</xdr:col>
      <xdr:colOff>648003</xdr:colOff>
      <xdr:row>3</xdr:row>
      <xdr:rowOff>1123950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8E5BABC-20FE-43F9-999B-8D564DEF1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7466" y="863600"/>
          <a:ext cx="1847812" cy="82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133350</xdr:rowOff>
    </xdr:from>
    <xdr:to>
      <xdr:col>0</xdr:col>
      <xdr:colOff>1381327</xdr:colOff>
      <xdr:row>3</xdr:row>
      <xdr:rowOff>158750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22F22B-488C-49CF-ACE5-85B80AC04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323850"/>
          <a:ext cx="1349577" cy="5969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1B8AD7-221D-422C-89B8-D6D414283CC6}" name="Table1" displayName="Table1" ref="A5:A9" totalsRowShown="0" headerRowDxfId="5" dataDxfId="4">
  <autoFilter ref="A5:A9" xr:uid="{883B4A8B-1B14-40B0-8B69-AFACF4C3809A}"/>
  <tableColumns count="1">
    <tableColumn id="1" xr3:uid="{ACFA0C92-6E4A-49EA-A9E3-BD97537C89BE}" name="Number of intersection legs" dataDxfId="3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6F7BFF6-04DF-49AE-8652-79597406CE15}" name="Table2" displayName="Table2" ref="C5:C31" totalsRowShown="0" headerRowDxfId="2" dataDxfId="1">
  <autoFilter ref="C5:C31" xr:uid="{1FD30B61-4BBD-41FC-B5F8-CBB5A7C6282D}"/>
  <tableColumns count="1">
    <tableColumn id="1" xr3:uid="{20D82E39-6E78-4D28-A319-E4ABFB994850}" name="Existing Control Type" dataDxfId="0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42B0F9A-FDE4-45C9-B1E6-953847676418}" name="Table3" displayName="Table3" ref="A11:A14" totalsRowShown="0">
  <autoFilter ref="A11:A14" xr:uid="{25AEDD03-0556-4F55-B276-4B28B76918A8}"/>
  <tableColumns count="1">
    <tableColumn id="1" xr3:uid="{C2270910-F7CB-4163-8522-056381880BC7}" name="Yes/No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C47EC85-C5AE-401C-B357-FF303AFCBFA4}" name="Table4" displayName="Table4" ref="C33:C36" totalsRowShown="0">
  <autoFilter ref="C33:C36" xr:uid="{E7BD79F9-A8A5-415B-81FE-3DC010CE09D7}"/>
  <tableColumns count="1">
    <tableColumn id="1" xr3:uid="{60C8F837-B4B8-4131-907C-7879092436E0}" name="Major Street Direction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5BF54AB-256D-4A7C-BB73-C1ED7D725461}" name="Table5" displayName="Table5" ref="E5:E11" totalsRowShown="0">
  <autoFilter ref="E5:E11" xr:uid="{585B01B7-F8F8-44FB-8F87-1ED28EC4525F}"/>
  <tableColumns count="1">
    <tableColumn id="1" xr3:uid="{C0419B71-ECC7-4222-905E-1067E2580AF1}" name="Functional Class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EF4EBD6-9D6F-4E21-B577-E95663A01D14}" name="Table6" displayName="Table6" ref="E13:E19" totalsRowShown="0">
  <autoFilter ref="E13:E19" xr:uid="{AF36F1D4-7248-45AB-9403-9265CCB62E5F}"/>
  <tableColumns count="1">
    <tableColumn id="1" xr3:uid="{B679101A-81E6-48B5-82FD-E99DE8174ECA}" name="Land Use Context"/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B0A7667-D5E7-4F40-955B-63400E45E4B8}" name="Table7" displayName="Table7" ref="E21:E25" totalsRowShown="0">
  <autoFilter ref="E21:E25" xr:uid="{18ABEA8E-9CF5-452F-894F-F62DB56C54B7}"/>
  <tableColumns count="1">
    <tableColumn id="1" xr3:uid="{BC74C0BF-8CFC-4C88-A329-84FE64DA498E}" name="Multimodal Activity Level"/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BAFC65F-68D9-423D-A615-FBAF9DC2593D}" name="Table8" displayName="Table8" ref="G5:G35" totalsRowShown="0">
  <autoFilter ref="G5:G35" xr:uid="{7DD65BBB-947B-477D-BD62-67AFC2CDBCED}"/>
  <tableColumns count="1">
    <tableColumn id="1" xr3:uid="{708CB6E1-2114-43DE-B7FD-0808BABBFBEB}" name="Project Type of Work"/>
  </tableColumns>
  <tableStyleInfo name="TableStyleLight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3D1D2B3-3E00-4049-A790-FFA303CFB43E}" name="Table9" displayName="Table9" ref="I5:I9" totalsRowShown="0">
  <autoFilter ref="I5:I9" xr:uid="{89D2104E-3A3A-4BDA-8D43-E95E52C20224}"/>
  <tableColumns count="1">
    <tableColumn id="1" xr3:uid="{BD58F9B8-BED1-4090-9F83-EA065BD13D0F}" name="Life Cycle Cost Tool"/>
  </tableColumns>
  <tableStyleInfo name="TableStyleLight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99AD509-5B3D-4719-9A17-B41C856BAEA2}" name="Table10" displayName="Table10" ref="I11:I17" totalsRowShown="0">
  <autoFilter ref="I11:I17" xr:uid="{FC937DFA-29E3-48B4-8F36-C0EFE3CB79E8}"/>
  <tableColumns count="1">
    <tableColumn id="1" xr3:uid="{49A16F2C-7CF8-4347-A472-7EAE8E1BC5C8}" name="Traffic Analysis Software"/>
  </tableColumns>
  <tableStyleInfo name="TableStyleLight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E6304A7-D677-49C2-B4E5-4B5F3E2F7337}" name="Table11" displayName="Table11" ref="I19:I27" totalsRowShown="0">
  <autoFilter ref="I19:I27" xr:uid="{07BF0A65-6574-4820-9E52-860BBF0C4AA4}"/>
  <tableColumns count="1">
    <tableColumn id="1" xr3:uid="{00D1A6BD-11BF-4D4F-977D-415151291C6B}" name="Predictive Crash Analysis"/>
  </tableColumns>
  <tableStyleInfo name="TableStyleLight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29F6A484-D88C-4603-A127-7AC6A4E9937B}" name="Table12" displayName="Table12" ref="K5:K11" totalsRowShown="0">
  <autoFilter ref="K5:K11" xr:uid="{ADF3720A-5491-465C-9554-97D40749D73B}"/>
  <tableColumns count="1">
    <tableColumn id="1" xr3:uid="{B4894567-D8F2-47C8-BFCC-A2CEBC94227F}" name="Multimodal Accommodated"/>
  </tableColumns>
  <tableStyleInfo name="TableStyleLight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EA6402FD-37CF-4E50-B543-A64F1307A9E8}" name="Table13" displayName="Table13" ref="I29:I35" totalsRowShown="0">
  <autoFilter ref="I29:I35" xr:uid="{FF48725A-F1D3-4144-BDE9-E86567EA4922}"/>
  <tableColumns count="1">
    <tableColumn id="1" xr3:uid="{8C12910C-91AC-416D-BC7E-EFD420870D0E}" name="Stakeholder Posture"/>
  </tableColumns>
  <tableStyleInfo name="TableStyleLight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1DD50AC4-91AB-4740-856F-924352DA52BB}" name="Table14" displayName="Table14" ref="K13:K20" totalsRowShown="0">
  <autoFilter ref="K13:K20" xr:uid="{A7243EC7-C686-49DD-AFAE-AF16C2A64857}"/>
  <tableColumns count="1">
    <tableColumn id="1" xr3:uid="{A04FBBBC-5681-47B2-823E-4041A08738B2}" name="Level of Service"/>
  </tableColumns>
  <tableStyleInfo name="TableStyleLight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C82DA7D1-0D2D-47C9-9B33-7A0C5EE1A03B}" name="Table15" displayName="Table15" ref="E27:E30" totalsRowShown="0">
  <autoFilter ref="E27:E30" xr:uid="{5B0A4139-AD6D-4551-989A-FBAB8D667681}"/>
  <tableColumns count="1">
    <tableColumn id="1" xr3:uid="{D497589A-7E32-45DE-9773-833A68F3B678}" name="Cost Tool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2B1BD-B036-4280-8FC1-3222EFCB90B7}">
  <dimension ref="A1:V44"/>
  <sheetViews>
    <sheetView showGridLines="0" tabSelected="1" view="pageBreakPreview" zoomScaleNormal="100" zoomScaleSheetLayoutView="100" workbookViewId="0">
      <selection activeCell="C8" sqref="C8:E8"/>
    </sheetView>
  </sheetViews>
  <sheetFormatPr defaultRowHeight="14.5" x14ac:dyDescent="0.35"/>
  <cols>
    <col min="1" max="10" width="4.90625" style="153" customWidth="1"/>
    <col min="11" max="11" width="2.54296875" style="153" customWidth="1"/>
    <col min="12" max="21" width="4.90625" style="153" customWidth="1"/>
    <col min="22" max="22" width="4.90625" style="59" customWidth="1"/>
    <col min="23" max="23" width="4.36328125" customWidth="1"/>
  </cols>
  <sheetData>
    <row r="1" spans="1:22" x14ac:dyDescent="0.35">
      <c r="A1" s="101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3"/>
    </row>
    <row r="2" spans="1:22" x14ac:dyDescent="0.35">
      <c r="A2" s="104"/>
      <c r="B2" s="105"/>
      <c r="C2" s="105"/>
      <c r="D2" s="105"/>
      <c r="E2" s="105"/>
      <c r="F2" s="105"/>
      <c r="G2" s="169" t="s">
        <v>253</v>
      </c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70"/>
    </row>
    <row r="3" spans="1:22" x14ac:dyDescent="0.35">
      <c r="A3" s="104"/>
      <c r="B3" s="105"/>
      <c r="C3" s="105"/>
      <c r="D3" s="105"/>
      <c r="E3" s="105"/>
      <c r="F3" s="105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70"/>
    </row>
    <row r="4" spans="1:22" x14ac:dyDescent="0.35">
      <c r="A4" s="106"/>
      <c r="B4" s="107"/>
      <c r="C4" s="107"/>
      <c r="D4" s="107"/>
      <c r="E4" s="107"/>
      <c r="F4" s="107"/>
      <c r="G4" s="165" t="s">
        <v>263</v>
      </c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71" t="s">
        <v>265</v>
      </c>
      <c r="T4" s="171"/>
      <c r="U4" s="172"/>
    </row>
    <row r="5" spans="1:22" x14ac:dyDescent="0.35">
      <c r="A5" s="166" t="s">
        <v>252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8"/>
    </row>
    <row r="6" spans="1:22" ht="20.5" customHeight="1" x14ac:dyDescent="0.35">
      <c r="A6" s="187" t="s">
        <v>95</v>
      </c>
      <c r="B6" s="188"/>
      <c r="C6" s="188"/>
      <c r="D6" s="188"/>
      <c r="E6" s="188"/>
      <c r="F6" s="188"/>
      <c r="G6" s="188"/>
      <c r="H6" s="188"/>
      <c r="I6" s="188"/>
      <c r="J6" s="189"/>
      <c r="K6" s="187" t="s">
        <v>98</v>
      </c>
      <c r="L6" s="188"/>
      <c r="M6" s="188"/>
      <c r="N6" s="188"/>
      <c r="O6" s="188"/>
      <c r="P6" s="188"/>
      <c r="Q6" s="188"/>
      <c r="R6" s="188"/>
      <c r="S6" s="188"/>
      <c r="T6" s="188"/>
      <c r="U6" s="189"/>
    </row>
    <row r="7" spans="1:22" ht="20" customHeight="1" x14ac:dyDescent="0.35">
      <c r="A7" s="180" t="s">
        <v>96</v>
      </c>
      <c r="B7" s="181"/>
      <c r="C7" s="204"/>
      <c r="D7" s="205"/>
      <c r="E7" s="205"/>
      <c r="F7" s="205"/>
      <c r="G7" s="205"/>
      <c r="H7" s="205"/>
      <c r="I7" s="205"/>
      <c r="J7" s="206"/>
      <c r="K7" s="108"/>
      <c r="L7" s="105"/>
      <c r="M7" s="105"/>
      <c r="N7" s="105"/>
      <c r="O7" s="105"/>
      <c r="P7" s="105"/>
      <c r="Q7" s="105"/>
      <c r="R7" s="105"/>
      <c r="S7" s="105"/>
      <c r="T7" s="105"/>
      <c r="U7" s="109"/>
      <c r="V7"/>
    </row>
    <row r="8" spans="1:22" ht="20" customHeight="1" x14ac:dyDescent="0.35">
      <c r="A8" s="216" t="s">
        <v>128</v>
      </c>
      <c r="B8" s="217"/>
      <c r="C8" s="220"/>
      <c r="D8" s="221"/>
      <c r="E8" s="222"/>
      <c r="F8" s="218" t="s">
        <v>129</v>
      </c>
      <c r="G8" s="219"/>
      <c r="H8" s="220"/>
      <c r="I8" s="221"/>
      <c r="J8" s="222"/>
      <c r="K8" s="108"/>
      <c r="L8" s="105"/>
      <c r="M8" s="110">
        <f>G12</f>
        <v>0</v>
      </c>
      <c r="N8" s="111" t="s">
        <v>130</v>
      </c>
      <c r="O8" s="105"/>
      <c r="P8" s="105"/>
      <c r="Q8" s="105"/>
      <c r="R8" s="105"/>
      <c r="S8" s="105"/>
      <c r="T8" s="105"/>
      <c r="U8" s="109"/>
      <c r="V8"/>
    </row>
    <row r="9" spans="1:22" ht="20" customHeight="1" x14ac:dyDescent="0.35">
      <c r="A9" s="180" t="s">
        <v>44</v>
      </c>
      <c r="B9" s="181"/>
      <c r="C9" s="231"/>
      <c r="D9" s="232"/>
      <c r="E9" s="233"/>
      <c r="F9" s="175" t="s">
        <v>97</v>
      </c>
      <c r="G9" s="175"/>
      <c r="H9" s="209"/>
      <c r="I9" s="210"/>
      <c r="J9" s="211"/>
      <c r="K9" s="108"/>
      <c r="L9" s="105"/>
      <c r="M9" s="105"/>
      <c r="N9" s="105"/>
      <c r="O9" s="225" t="str" cm="1">
        <f t="array" ref="O9">_xlfn.IFS(C12="N-S",C8,C12="E-W",H8,C12="-","-")</f>
        <v>-</v>
      </c>
      <c r="P9" s="226"/>
      <c r="Q9" s="227"/>
      <c r="R9" s="105"/>
      <c r="S9" s="105"/>
      <c r="T9" s="105"/>
      <c r="U9" s="109"/>
      <c r="V9"/>
    </row>
    <row r="10" spans="1:22" ht="20" customHeight="1" x14ac:dyDescent="0.35">
      <c r="A10" s="180" t="s">
        <v>45</v>
      </c>
      <c r="B10" s="181"/>
      <c r="C10" s="228"/>
      <c r="D10" s="229"/>
      <c r="E10" s="230"/>
      <c r="F10" s="175" t="s">
        <v>249</v>
      </c>
      <c r="G10" s="175"/>
      <c r="H10" s="220"/>
      <c r="I10" s="221"/>
      <c r="J10" s="222"/>
      <c r="K10" s="108"/>
      <c r="L10" s="105"/>
      <c r="M10" s="105"/>
      <c r="N10" s="161">
        <v>0</v>
      </c>
      <c r="O10" s="159">
        <v>0</v>
      </c>
      <c r="P10" s="159">
        <v>0</v>
      </c>
      <c r="Q10" s="159">
        <v>0</v>
      </c>
      <c r="R10" s="105"/>
      <c r="S10" s="105"/>
      <c r="T10" s="105"/>
      <c r="U10" s="109"/>
      <c r="V10"/>
    </row>
    <row r="11" spans="1:22" ht="20" customHeight="1" x14ac:dyDescent="0.35">
      <c r="A11" s="216" t="s">
        <v>34</v>
      </c>
      <c r="B11" s="185"/>
      <c r="C11" s="209" t="s">
        <v>48</v>
      </c>
      <c r="D11" s="210"/>
      <c r="E11" s="210"/>
      <c r="F11" s="210"/>
      <c r="G11" s="211"/>
      <c r="H11" s="223" t="s">
        <v>107</v>
      </c>
      <c r="I11" s="224"/>
      <c r="J11" s="154" t="s">
        <v>67</v>
      </c>
      <c r="K11" s="108"/>
      <c r="L11" s="105"/>
      <c r="M11" s="105"/>
      <c r="N11" s="162">
        <v>0</v>
      </c>
      <c r="O11" s="160">
        <v>0</v>
      </c>
      <c r="P11" s="160">
        <v>0</v>
      </c>
      <c r="Q11" s="160">
        <v>0</v>
      </c>
      <c r="R11" s="112" t="s">
        <v>89</v>
      </c>
      <c r="S11" s="105"/>
      <c r="T11" s="105"/>
      <c r="U11" s="109"/>
      <c r="V11"/>
    </row>
    <row r="12" spans="1:22" ht="20" customHeight="1" x14ac:dyDescent="0.35">
      <c r="A12" s="216" t="s">
        <v>106</v>
      </c>
      <c r="B12" s="185"/>
      <c r="C12" s="154" t="s">
        <v>67</v>
      </c>
      <c r="D12" s="105"/>
      <c r="E12" s="244" t="s">
        <v>112</v>
      </c>
      <c r="F12" s="244"/>
      <c r="G12" s="154"/>
      <c r="H12" s="175" t="s">
        <v>113</v>
      </c>
      <c r="I12" s="175"/>
      <c r="J12" s="155"/>
      <c r="K12" s="108"/>
      <c r="L12" s="105"/>
      <c r="M12" s="113" t="s">
        <v>87</v>
      </c>
      <c r="N12" s="114" t="s">
        <v>81</v>
      </c>
      <c r="O12" s="115" t="s">
        <v>77</v>
      </c>
      <c r="P12" s="116" t="s">
        <v>78</v>
      </c>
      <c r="Q12" s="116" t="s">
        <v>79</v>
      </c>
      <c r="R12" s="117" t="s">
        <v>81</v>
      </c>
      <c r="S12" s="162">
        <v>0</v>
      </c>
      <c r="T12" s="161">
        <v>0</v>
      </c>
      <c r="U12" s="109"/>
      <c r="V12"/>
    </row>
    <row r="13" spans="1:22" ht="20" customHeight="1" x14ac:dyDescent="0.35">
      <c r="A13" s="216" t="s">
        <v>111</v>
      </c>
      <c r="B13" s="217"/>
      <c r="C13" s="212" t="s">
        <v>67</v>
      </c>
      <c r="D13" s="245"/>
      <c r="E13" s="213"/>
      <c r="F13" s="105"/>
      <c r="G13" s="185" t="s">
        <v>116</v>
      </c>
      <c r="H13" s="217"/>
      <c r="I13" s="212" t="s">
        <v>67</v>
      </c>
      <c r="J13" s="213"/>
      <c r="K13" s="118"/>
      <c r="L13" s="159">
        <v>0</v>
      </c>
      <c r="M13" s="160">
        <v>0</v>
      </c>
      <c r="N13" s="119" t="s">
        <v>80</v>
      </c>
      <c r="O13" s="195" t="s">
        <v>94</v>
      </c>
      <c r="P13" s="196"/>
      <c r="Q13" s="197"/>
      <c r="R13" s="116" t="s">
        <v>80</v>
      </c>
      <c r="S13" s="160">
        <v>0</v>
      </c>
      <c r="T13" s="159">
        <v>0</v>
      </c>
      <c r="U13" s="234" t="str" cm="1">
        <f t="array" ref="U13">_xlfn.IFS(C12="E-W",C8,C12="N-S",H8,C12="-","-")</f>
        <v>-</v>
      </c>
      <c r="V13"/>
    </row>
    <row r="14" spans="1:22" ht="20" customHeight="1" x14ac:dyDescent="0.35">
      <c r="A14" s="207" t="s">
        <v>166</v>
      </c>
      <c r="B14" s="208"/>
      <c r="C14" s="209" t="s">
        <v>67</v>
      </c>
      <c r="D14" s="210"/>
      <c r="E14" s="210"/>
      <c r="F14" s="210"/>
      <c r="G14" s="210"/>
      <c r="H14" s="210"/>
      <c r="I14" s="210"/>
      <c r="J14" s="211"/>
      <c r="K14" s="118"/>
      <c r="L14" s="159">
        <v>0</v>
      </c>
      <c r="M14" s="160">
        <v>0</v>
      </c>
      <c r="N14" s="116" t="s">
        <v>79</v>
      </c>
      <c r="O14" s="198"/>
      <c r="P14" s="199"/>
      <c r="Q14" s="200"/>
      <c r="R14" s="116" t="s">
        <v>77</v>
      </c>
      <c r="S14" s="160">
        <v>0</v>
      </c>
      <c r="T14" s="159">
        <v>0</v>
      </c>
      <c r="U14" s="235"/>
      <c r="V14"/>
    </row>
    <row r="15" spans="1:22" ht="20" customHeight="1" x14ac:dyDescent="0.35">
      <c r="A15" s="187" t="s">
        <v>105</v>
      </c>
      <c r="B15" s="188"/>
      <c r="C15" s="188"/>
      <c r="D15" s="188"/>
      <c r="E15" s="188"/>
      <c r="F15" s="188"/>
      <c r="G15" s="188"/>
      <c r="H15" s="188"/>
      <c r="I15" s="188"/>
      <c r="J15" s="189"/>
      <c r="K15" s="118"/>
      <c r="L15" s="159">
        <v>0</v>
      </c>
      <c r="M15" s="160">
        <v>0</v>
      </c>
      <c r="N15" s="120" t="s">
        <v>78</v>
      </c>
      <c r="O15" s="201"/>
      <c r="P15" s="202"/>
      <c r="Q15" s="203"/>
      <c r="R15" s="120" t="s">
        <v>78</v>
      </c>
      <c r="S15" s="160">
        <v>0</v>
      </c>
      <c r="T15" s="159">
        <v>0</v>
      </c>
      <c r="U15" s="236"/>
      <c r="V15"/>
    </row>
    <row r="16" spans="1:22" ht="20" customHeight="1" x14ac:dyDescent="0.35">
      <c r="A16" s="180" t="s">
        <v>132</v>
      </c>
      <c r="B16" s="175"/>
      <c r="C16" s="121">
        <f>G12</f>
        <v>0</v>
      </c>
      <c r="D16" s="239" t="s">
        <v>133</v>
      </c>
      <c r="E16" s="239"/>
      <c r="F16" s="240"/>
      <c r="G16" s="242"/>
      <c r="H16" s="243"/>
      <c r="I16" s="122"/>
      <c r="J16" s="123"/>
      <c r="K16" s="124"/>
      <c r="L16" s="161">
        <v>0</v>
      </c>
      <c r="M16" s="162">
        <v>0</v>
      </c>
      <c r="N16" s="117" t="s">
        <v>81</v>
      </c>
      <c r="O16" s="115" t="s">
        <v>77</v>
      </c>
      <c r="P16" s="116" t="s">
        <v>80</v>
      </c>
      <c r="Q16" s="125" t="s">
        <v>79</v>
      </c>
      <c r="R16" s="126" t="s">
        <v>81</v>
      </c>
      <c r="S16" s="127" t="s">
        <v>88</v>
      </c>
      <c r="T16" s="102"/>
      <c r="U16" s="109"/>
      <c r="V16"/>
    </row>
    <row r="17" spans="1:22" ht="20" customHeight="1" x14ac:dyDescent="0.35">
      <c r="A17" s="180" t="s">
        <v>134</v>
      </c>
      <c r="B17" s="175"/>
      <c r="C17" s="121">
        <f>J12</f>
        <v>0</v>
      </c>
      <c r="D17" s="239" t="s">
        <v>133</v>
      </c>
      <c r="E17" s="239"/>
      <c r="F17" s="240"/>
      <c r="G17" s="237"/>
      <c r="H17" s="238"/>
      <c r="I17" s="105"/>
      <c r="J17" s="105"/>
      <c r="K17" s="108"/>
      <c r="L17" s="105"/>
      <c r="M17" s="105"/>
      <c r="N17" s="112" t="s">
        <v>86</v>
      </c>
      <c r="O17" s="160">
        <v>0</v>
      </c>
      <c r="P17" s="160">
        <v>0</v>
      </c>
      <c r="Q17" s="160">
        <v>0</v>
      </c>
      <c r="R17" s="162">
        <v>0</v>
      </c>
      <c r="S17" s="105"/>
      <c r="T17" s="105"/>
      <c r="U17" s="109"/>
      <c r="V17"/>
    </row>
    <row r="18" spans="1:22" ht="20" customHeight="1" x14ac:dyDescent="0.35">
      <c r="A18" s="216" t="s">
        <v>135</v>
      </c>
      <c r="B18" s="185"/>
      <c r="C18" s="156">
        <v>0</v>
      </c>
      <c r="D18" s="105"/>
      <c r="E18" s="185" t="s">
        <v>136</v>
      </c>
      <c r="F18" s="185"/>
      <c r="G18" s="156">
        <v>0</v>
      </c>
      <c r="H18" s="128"/>
      <c r="I18" s="128"/>
      <c r="J18" s="129"/>
      <c r="K18" s="108"/>
      <c r="L18" s="124"/>
      <c r="M18" s="105"/>
      <c r="N18" s="105"/>
      <c r="O18" s="159">
        <v>0</v>
      </c>
      <c r="P18" s="159">
        <v>0</v>
      </c>
      <c r="Q18" s="159">
        <v>0</v>
      </c>
      <c r="R18" s="161">
        <v>0</v>
      </c>
      <c r="S18" s="191" t="s">
        <v>90</v>
      </c>
      <c r="T18" s="192"/>
      <c r="U18" s="130"/>
      <c r="V18"/>
    </row>
    <row r="19" spans="1:22" ht="20" customHeight="1" x14ac:dyDescent="0.35">
      <c r="A19" s="216" t="s">
        <v>137</v>
      </c>
      <c r="B19" s="185"/>
      <c r="C19" s="131">
        <f>C18*2/3</f>
        <v>0</v>
      </c>
      <c r="D19" s="128"/>
      <c r="E19" s="185" t="s">
        <v>138</v>
      </c>
      <c r="F19" s="185"/>
      <c r="G19" s="131">
        <f>G18*2/3</f>
        <v>0</v>
      </c>
      <c r="H19" s="128"/>
      <c r="I19" s="128"/>
      <c r="J19" s="129"/>
      <c r="K19" s="108"/>
      <c r="L19" s="132" t="s">
        <v>83</v>
      </c>
      <c r="M19" s="133" t="s">
        <v>84</v>
      </c>
      <c r="N19" s="132"/>
      <c r="O19" s="132"/>
      <c r="P19" s="132"/>
      <c r="Q19" s="105"/>
      <c r="R19" s="193" t="s">
        <v>93</v>
      </c>
      <c r="S19" s="105"/>
      <c r="T19" s="105"/>
      <c r="U19" s="190" t="s">
        <v>91</v>
      </c>
      <c r="V19"/>
    </row>
    <row r="20" spans="1:22" ht="20" customHeight="1" x14ac:dyDescent="0.35">
      <c r="A20" s="104"/>
      <c r="B20" s="128"/>
      <c r="C20" s="134"/>
      <c r="D20" s="128"/>
      <c r="E20" s="128"/>
      <c r="F20" s="128"/>
      <c r="G20" s="128"/>
      <c r="H20" s="128"/>
      <c r="I20" s="128"/>
      <c r="J20" s="129"/>
      <c r="K20" s="108"/>
      <c r="L20" s="128" t="s">
        <v>82</v>
      </c>
      <c r="M20" s="135" t="s">
        <v>85</v>
      </c>
      <c r="N20" s="128"/>
      <c r="O20" s="128"/>
      <c r="P20" s="105"/>
      <c r="Q20" s="105"/>
      <c r="R20" s="194"/>
      <c r="S20" s="105"/>
      <c r="T20" s="105"/>
      <c r="U20" s="190"/>
      <c r="V20"/>
    </row>
    <row r="21" spans="1:22" ht="20" customHeight="1" x14ac:dyDescent="0.35">
      <c r="A21" s="187" t="s">
        <v>139</v>
      </c>
      <c r="B21" s="188"/>
      <c r="C21" s="188"/>
      <c r="D21" s="188"/>
      <c r="E21" s="188"/>
      <c r="F21" s="188"/>
      <c r="G21" s="188"/>
      <c r="H21" s="188"/>
      <c r="I21" s="188"/>
      <c r="J21" s="189"/>
      <c r="K21" s="108"/>
      <c r="L21" s="136" t="s">
        <v>114</v>
      </c>
      <c r="M21" s="137" t="s">
        <v>115</v>
      </c>
      <c r="N21" s="136"/>
      <c r="O21" s="136"/>
      <c r="P21" s="105"/>
      <c r="Q21" s="105"/>
      <c r="R21" s="105"/>
      <c r="S21" s="241" t="s">
        <v>92</v>
      </c>
      <c r="T21" s="241"/>
      <c r="U21" s="130"/>
      <c r="V21"/>
    </row>
    <row r="22" spans="1:22" ht="20" customHeight="1" x14ac:dyDescent="0.35">
      <c r="A22" s="138" t="s">
        <v>264</v>
      </c>
      <c r="B22" s="128"/>
      <c r="C22" s="128"/>
      <c r="D22" s="128"/>
      <c r="E22" s="128"/>
      <c r="F22" s="128"/>
      <c r="G22" s="128"/>
      <c r="H22" s="128"/>
      <c r="I22" s="128"/>
      <c r="J22" s="129"/>
      <c r="K22" s="104"/>
      <c r="L22" s="105"/>
      <c r="M22" s="110">
        <f>J12</f>
        <v>0</v>
      </c>
      <c r="N22" s="111" t="s">
        <v>131</v>
      </c>
      <c r="O22" s="105"/>
      <c r="P22" s="105"/>
      <c r="Q22" s="105"/>
      <c r="R22" s="105"/>
      <c r="S22" s="105"/>
      <c r="T22" s="105"/>
      <c r="U22" s="130"/>
      <c r="V22"/>
    </row>
    <row r="23" spans="1:22" ht="20" customHeight="1" x14ac:dyDescent="0.35">
      <c r="A23" s="180" t="s">
        <v>140</v>
      </c>
      <c r="B23" s="175"/>
      <c r="C23" s="154" t="s">
        <v>67</v>
      </c>
      <c r="D23" s="175" t="s">
        <v>142</v>
      </c>
      <c r="E23" s="175"/>
      <c r="F23" s="154" t="s">
        <v>67</v>
      </c>
      <c r="G23" s="139"/>
      <c r="H23" s="175" t="s">
        <v>144</v>
      </c>
      <c r="I23" s="175"/>
      <c r="J23" s="154" t="s">
        <v>67</v>
      </c>
      <c r="K23" s="104"/>
      <c r="L23" s="105"/>
      <c r="M23" s="105"/>
      <c r="N23" s="105"/>
      <c r="O23" s="225" t="str">
        <f>O9</f>
        <v>-</v>
      </c>
      <c r="P23" s="226"/>
      <c r="Q23" s="227"/>
      <c r="R23" s="105"/>
      <c r="S23" s="105"/>
      <c r="T23" s="105"/>
      <c r="U23" s="130"/>
      <c r="V23"/>
    </row>
    <row r="24" spans="1:22" ht="20" customHeight="1" x14ac:dyDescent="0.35">
      <c r="A24" s="180" t="s">
        <v>141</v>
      </c>
      <c r="B24" s="175"/>
      <c r="C24" s="154" t="s">
        <v>67</v>
      </c>
      <c r="D24" s="185" t="s">
        <v>143</v>
      </c>
      <c r="E24" s="185"/>
      <c r="F24" s="154" t="s">
        <v>67</v>
      </c>
      <c r="G24" s="224" t="s">
        <v>145</v>
      </c>
      <c r="H24" s="224"/>
      <c r="I24" s="224"/>
      <c r="J24" s="154" t="s">
        <v>67</v>
      </c>
      <c r="K24" s="104"/>
      <c r="L24" s="105"/>
      <c r="M24" s="105"/>
      <c r="N24" s="161">
        <v>0</v>
      </c>
      <c r="O24" s="159">
        <v>0</v>
      </c>
      <c r="P24" s="159">
        <v>0</v>
      </c>
      <c r="Q24" s="159">
        <v>0</v>
      </c>
      <c r="R24" s="105"/>
      <c r="S24" s="105"/>
      <c r="T24" s="105"/>
      <c r="U24" s="130"/>
      <c r="V24"/>
    </row>
    <row r="25" spans="1:22" ht="20" customHeight="1" x14ac:dyDescent="0.35">
      <c r="A25" s="180" t="s">
        <v>146</v>
      </c>
      <c r="B25" s="175"/>
      <c r="C25" s="175"/>
      <c r="D25" s="175"/>
      <c r="E25" s="175"/>
      <c r="F25" s="175"/>
      <c r="G25" s="175"/>
      <c r="H25" s="181"/>
      <c r="I25" s="246" t="s">
        <v>67</v>
      </c>
      <c r="J25" s="247"/>
      <c r="K25" s="104"/>
      <c r="L25" s="105"/>
      <c r="M25" s="105"/>
      <c r="N25" s="162">
        <v>0</v>
      </c>
      <c r="O25" s="160">
        <v>0</v>
      </c>
      <c r="P25" s="160">
        <v>0</v>
      </c>
      <c r="Q25" s="160">
        <v>0</v>
      </c>
      <c r="R25" s="112" t="s">
        <v>89</v>
      </c>
      <c r="S25" s="105"/>
      <c r="T25" s="105"/>
      <c r="U25" s="130"/>
      <c r="V25"/>
    </row>
    <row r="26" spans="1:22" ht="20" customHeight="1" x14ac:dyDescent="0.35">
      <c r="A26" s="140"/>
      <c r="B26" s="124"/>
      <c r="C26" s="124"/>
      <c r="D26" s="124"/>
      <c r="E26" s="128"/>
      <c r="F26" s="128"/>
      <c r="G26" s="128"/>
      <c r="H26" s="128"/>
      <c r="I26" s="128"/>
      <c r="J26" s="129"/>
      <c r="K26" s="104"/>
      <c r="L26" s="105"/>
      <c r="M26" s="113" t="s">
        <v>87</v>
      </c>
      <c r="N26" s="114" t="s">
        <v>81</v>
      </c>
      <c r="O26" s="115" t="s">
        <v>77</v>
      </c>
      <c r="P26" s="116" t="s">
        <v>78</v>
      </c>
      <c r="Q26" s="116" t="s">
        <v>79</v>
      </c>
      <c r="R26" s="117" t="s">
        <v>81</v>
      </c>
      <c r="S26" s="162">
        <v>0</v>
      </c>
      <c r="T26" s="161">
        <v>0</v>
      </c>
      <c r="U26" s="130"/>
      <c r="V26"/>
    </row>
    <row r="27" spans="1:22" ht="20" customHeight="1" x14ac:dyDescent="0.35">
      <c r="A27" s="187" t="s">
        <v>161</v>
      </c>
      <c r="B27" s="188"/>
      <c r="C27" s="188"/>
      <c r="D27" s="188"/>
      <c r="E27" s="188"/>
      <c r="F27" s="188"/>
      <c r="G27" s="188"/>
      <c r="H27" s="188"/>
      <c r="I27" s="188"/>
      <c r="J27" s="189"/>
      <c r="K27" s="104"/>
      <c r="L27" s="159">
        <v>0</v>
      </c>
      <c r="M27" s="160">
        <v>0</v>
      </c>
      <c r="N27" s="119" t="s">
        <v>80</v>
      </c>
      <c r="O27" s="195" t="s">
        <v>94</v>
      </c>
      <c r="P27" s="196"/>
      <c r="Q27" s="197"/>
      <c r="R27" s="116" t="s">
        <v>80</v>
      </c>
      <c r="S27" s="160">
        <v>0</v>
      </c>
      <c r="T27" s="159">
        <v>0</v>
      </c>
      <c r="U27" s="234" t="str" cm="1">
        <f t="array" ref="U27">_xlfn.IFS(C12="E-W",C8,C12="N-S",H8,C12="-","-")</f>
        <v>-</v>
      </c>
      <c r="V27"/>
    </row>
    <row r="28" spans="1:22" ht="20" customHeight="1" x14ac:dyDescent="0.35">
      <c r="A28" s="249" t="s">
        <v>147</v>
      </c>
      <c r="B28" s="250"/>
      <c r="C28" s="250"/>
      <c r="D28" s="246"/>
      <c r="E28" s="248"/>
      <c r="F28" s="247"/>
      <c r="G28" s="249" t="s">
        <v>148</v>
      </c>
      <c r="H28" s="251"/>
      <c r="I28" s="154"/>
      <c r="J28" s="129"/>
      <c r="K28" s="104"/>
      <c r="L28" s="159">
        <v>0</v>
      </c>
      <c r="M28" s="160">
        <v>0</v>
      </c>
      <c r="N28" s="116" t="s">
        <v>79</v>
      </c>
      <c r="O28" s="198"/>
      <c r="P28" s="199"/>
      <c r="Q28" s="200"/>
      <c r="R28" s="116" t="s">
        <v>77</v>
      </c>
      <c r="S28" s="160">
        <v>0</v>
      </c>
      <c r="T28" s="159">
        <v>0</v>
      </c>
      <c r="U28" s="235"/>
      <c r="V28"/>
    </row>
    <row r="29" spans="1:22" ht="20" customHeight="1" x14ac:dyDescent="0.35">
      <c r="A29" s="104"/>
      <c r="B29" s="128"/>
      <c r="C29" s="105"/>
      <c r="D29" s="105"/>
      <c r="E29" s="128"/>
      <c r="F29" s="128"/>
      <c r="G29" s="175" t="s">
        <v>155</v>
      </c>
      <c r="H29" s="175"/>
      <c r="I29" s="157"/>
      <c r="J29" s="129"/>
      <c r="K29" s="104"/>
      <c r="L29" s="159">
        <v>0</v>
      </c>
      <c r="M29" s="160">
        <v>0</v>
      </c>
      <c r="N29" s="120" t="s">
        <v>78</v>
      </c>
      <c r="O29" s="201"/>
      <c r="P29" s="202"/>
      <c r="Q29" s="203"/>
      <c r="R29" s="120" t="s">
        <v>78</v>
      </c>
      <c r="S29" s="160">
        <v>0</v>
      </c>
      <c r="T29" s="159">
        <v>0</v>
      </c>
      <c r="U29" s="236"/>
      <c r="V29"/>
    </row>
    <row r="30" spans="1:22" ht="20" customHeight="1" x14ac:dyDescent="0.35">
      <c r="A30" s="182" t="s">
        <v>104</v>
      </c>
      <c r="B30" s="183"/>
      <c r="C30" s="184" t="s">
        <v>149</v>
      </c>
      <c r="D30" s="184"/>
      <c r="E30" s="105"/>
      <c r="F30" s="105"/>
      <c r="G30" s="105"/>
      <c r="H30" s="105"/>
      <c r="I30" s="105"/>
      <c r="J30" s="105"/>
      <c r="K30" s="104"/>
      <c r="L30" s="161">
        <v>0</v>
      </c>
      <c r="M30" s="162">
        <v>0</v>
      </c>
      <c r="N30" s="117" t="s">
        <v>81</v>
      </c>
      <c r="O30" s="115" t="s">
        <v>77</v>
      </c>
      <c r="P30" s="116" t="s">
        <v>80</v>
      </c>
      <c r="Q30" s="125" t="s">
        <v>79</v>
      </c>
      <c r="R30" s="126" t="s">
        <v>81</v>
      </c>
      <c r="S30" s="127" t="s">
        <v>88</v>
      </c>
      <c r="T30" s="102"/>
      <c r="U30" s="130"/>
      <c r="V30"/>
    </row>
    <row r="31" spans="1:22" ht="20" customHeight="1" x14ac:dyDescent="0.35">
      <c r="A31" s="180" t="s">
        <v>151</v>
      </c>
      <c r="B31" s="181"/>
      <c r="C31" s="176"/>
      <c r="D31" s="177"/>
      <c r="E31" s="105"/>
      <c r="F31" s="105"/>
      <c r="G31" s="175" t="s">
        <v>156</v>
      </c>
      <c r="H31" s="175"/>
      <c r="I31" s="158"/>
      <c r="J31" s="105"/>
      <c r="K31" s="104"/>
      <c r="L31" s="105"/>
      <c r="M31" s="105"/>
      <c r="N31" s="112" t="s">
        <v>86</v>
      </c>
      <c r="O31" s="160">
        <v>0</v>
      </c>
      <c r="P31" s="160">
        <v>0</v>
      </c>
      <c r="Q31" s="160">
        <v>0</v>
      </c>
      <c r="R31" s="162">
        <v>0</v>
      </c>
      <c r="S31" s="105"/>
      <c r="T31" s="105"/>
      <c r="U31" s="130"/>
      <c r="V31"/>
    </row>
    <row r="32" spans="1:22" ht="20" customHeight="1" x14ac:dyDescent="0.35">
      <c r="A32" s="180" t="s">
        <v>152</v>
      </c>
      <c r="B32" s="181"/>
      <c r="C32" s="176"/>
      <c r="D32" s="177"/>
      <c r="E32" s="105"/>
      <c r="F32" s="105"/>
      <c r="G32" s="175" t="s">
        <v>157</v>
      </c>
      <c r="H32" s="175"/>
      <c r="I32" s="141" t="e">
        <f>(I29*1000000)/(I28*365*C35)</f>
        <v>#DIV/0!</v>
      </c>
      <c r="J32" s="105"/>
      <c r="K32" s="104"/>
      <c r="L32" s="105"/>
      <c r="M32" s="105"/>
      <c r="N32" s="105"/>
      <c r="O32" s="159">
        <v>0</v>
      </c>
      <c r="P32" s="159">
        <v>0</v>
      </c>
      <c r="Q32" s="159">
        <v>0</v>
      </c>
      <c r="R32" s="161">
        <v>0</v>
      </c>
      <c r="S32" s="142"/>
      <c r="T32" s="132"/>
      <c r="U32" s="130"/>
      <c r="V32"/>
    </row>
    <row r="33" spans="1:22" ht="20" customHeight="1" x14ac:dyDescent="0.35">
      <c r="A33" s="180" t="s">
        <v>153</v>
      </c>
      <c r="B33" s="181"/>
      <c r="C33" s="176"/>
      <c r="D33" s="177"/>
      <c r="E33" s="105"/>
      <c r="F33" s="105"/>
      <c r="G33" s="185" t="s">
        <v>158</v>
      </c>
      <c r="H33" s="185"/>
      <c r="I33" s="143" t="e">
        <f>I31+2.327*(SQRT(I31/(C35*I28*365/1000000)))+(1/(2*C35*I28*365/1000000))</f>
        <v>#DIV/0!</v>
      </c>
      <c r="J33" s="105"/>
      <c r="K33" s="104"/>
      <c r="L33" s="105"/>
      <c r="M33" s="105"/>
      <c r="N33" s="144"/>
      <c r="O33" s="105"/>
      <c r="P33" s="105"/>
      <c r="Q33" s="105"/>
      <c r="R33" s="134"/>
      <c r="S33" s="105"/>
      <c r="T33" s="105"/>
      <c r="U33" s="109"/>
      <c r="V33"/>
    </row>
    <row r="34" spans="1:22" ht="20" customHeight="1" x14ac:dyDescent="0.35">
      <c r="A34" s="214" t="s">
        <v>154</v>
      </c>
      <c r="B34" s="215"/>
      <c r="C34" s="176"/>
      <c r="D34" s="177"/>
      <c r="E34" s="105"/>
      <c r="F34" s="105"/>
      <c r="G34" s="175" t="s">
        <v>159</v>
      </c>
      <c r="H34" s="175"/>
      <c r="I34" s="145" t="e">
        <f>I32/I31</f>
        <v>#DIV/0!</v>
      </c>
      <c r="J34" s="105"/>
      <c r="K34" s="104"/>
      <c r="L34" s="105"/>
      <c r="M34" s="146"/>
      <c r="N34" s="147"/>
      <c r="O34" s="146"/>
      <c r="P34" s="146"/>
      <c r="Q34" s="146"/>
      <c r="R34" s="128"/>
      <c r="S34" s="105"/>
      <c r="T34" s="105"/>
      <c r="U34" s="109"/>
      <c r="V34"/>
    </row>
    <row r="35" spans="1:22" ht="20" customHeight="1" x14ac:dyDescent="0.35">
      <c r="A35" s="173" t="s">
        <v>150</v>
      </c>
      <c r="B35" s="174"/>
      <c r="C35" s="178">
        <f>SUM(C31:D34)/2</f>
        <v>0</v>
      </c>
      <c r="D35" s="179"/>
      <c r="E35" s="107"/>
      <c r="F35" s="107"/>
      <c r="G35" s="186" t="s">
        <v>160</v>
      </c>
      <c r="H35" s="186"/>
      <c r="I35" s="148" t="e">
        <f>I32/I33</f>
        <v>#DIV/0!</v>
      </c>
      <c r="J35" s="107"/>
      <c r="K35" s="149"/>
      <c r="L35" s="150"/>
      <c r="M35" s="150"/>
      <c r="N35" s="150"/>
      <c r="O35" s="150"/>
      <c r="P35" s="150"/>
      <c r="Q35" s="150"/>
      <c r="R35" s="150"/>
      <c r="S35" s="150"/>
      <c r="T35" s="150"/>
      <c r="U35" s="151"/>
      <c r="V35"/>
    </row>
    <row r="36" spans="1:22" ht="20" customHeight="1" x14ac:dyDescent="0.35">
      <c r="A36" s="152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/>
    </row>
    <row r="37" spans="1:22" ht="20" customHeight="1" x14ac:dyDescent="0.35">
      <c r="A37" s="152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/>
    </row>
    <row r="38" spans="1:22" ht="20" customHeight="1" x14ac:dyDescent="0.35">
      <c r="A38" s="152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/>
    </row>
    <row r="39" spans="1:22" ht="20" customHeight="1" x14ac:dyDescent="0.3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/>
    </row>
    <row r="40" spans="1:22" ht="20" customHeight="1" x14ac:dyDescent="0.35">
      <c r="A40" s="152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/>
    </row>
    <row r="41" spans="1:22" ht="20" customHeight="1" x14ac:dyDescent="0.35"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/>
    </row>
    <row r="42" spans="1:22" ht="20" customHeight="1" x14ac:dyDescent="0.35"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/>
    </row>
    <row r="43" spans="1:22" ht="20" customHeight="1" x14ac:dyDescent="0.35"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/>
    </row>
    <row r="44" spans="1:22" ht="20" customHeight="1" x14ac:dyDescent="0.35"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/>
    </row>
  </sheetData>
  <sheetProtection algorithmName="SHA-512" hashValue="gqTQaTQQ3+DKwpxDKbzMCKrfo3unwbOf1LsYjb1zin/W/cFrU0qp6fJ/fJIDq5rbAu4g8sdroav0s1MaWAmHNg==" saltValue="rGZI/+zfwskfreMVfAQ4KA==" spinCount="100000" sheet="1" objects="1" scenarios="1" selectLockedCells="1"/>
  <mergeCells count="83">
    <mergeCell ref="U27:U29"/>
    <mergeCell ref="O23:Q23"/>
    <mergeCell ref="A23:B23"/>
    <mergeCell ref="D23:E23"/>
    <mergeCell ref="A24:B24"/>
    <mergeCell ref="D24:E24"/>
    <mergeCell ref="G24:I24"/>
    <mergeCell ref="H23:I23"/>
    <mergeCell ref="A27:J27"/>
    <mergeCell ref="I25:J25"/>
    <mergeCell ref="A25:H25"/>
    <mergeCell ref="O27:Q29"/>
    <mergeCell ref="D28:F28"/>
    <mergeCell ref="A28:C28"/>
    <mergeCell ref="G28:H28"/>
    <mergeCell ref="S21:T21"/>
    <mergeCell ref="G16:H16"/>
    <mergeCell ref="E12:F12"/>
    <mergeCell ref="C13:E13"/>
    <mergeCell ref="G13:H13"/>
    <mergeCell ref="E19:F19"/>
    <mergeCell ref="U13:U15"/>
    <mergeCell ref="G17:H17"/>
    <mergeCell ref="D16:F16"/>
    <mergeCell ref="D17:F17"/>
    <mergeCell ref="A18:B18"/>
    <mergeCell ref="E18:F18"/>
    <mergeCell ref="A17:B17"/>
    <mergeCell ref="A13:B13"/>
    <mergeCell ref="G31:H31"/>
    <mergeCell ref="G32:H32"/>
    <mergeCell ref="A21:J21"/>
    <mergeCell ref="O9:Q9"/>
    <mergeCell ref="C10:E10"/>
    <mergeCell ref="C9:E9"/>
    <mergeCell ref="C34:D34"/>
    <mergeCell ref="A34:B34"/>
    <mergeCell ref="A8:B8"/>
    <mergeCell ref="A15:J15"/>
    <mergeCell ref="A12:B12"/>
    <mergeCell ref="A16:B16"/>
    <mergeCell ref="F8:G8"/>
    <mergeCell ref="H8:J8"/>
    <mergeCell ref="H9:J9"/>
    <mergeCell ref="H10:J10"/>
    <mergeCell ref="A11:B11"/>
    <mergeCell ref="C11:G11"/>
    <mergeCell ref="H11:I11"/>
    <mergeCell ref="C8:E8"/>
    <mergeCell ref="H12:I12"/>
    <mergeCell ref="A19:B19"/>
    <mergeCell ref="G35:H35"/>
    <mergeCell ref="K6:U6"/>
    <mergeCell ref="A6:J6"/>
    <mergeCell ref="U19:U20"/>
    <mergeCell ref="S18:T18"/>
    <mergeCell ref="R19:R20"/>
    <mergeCell ref="O13:Q15"/>
    <mergeCell ref="C7:J7"/>
    <mergeCell ref="F9:G9"/>
    <mergeCell ref="F10:G10"/>
    <mergeCell ref="A7:B7"/>
    <mergeCell ref="A9:B9"/>
    <mergeCell ref="A10:B10"/>
    <mergeCell ref="A14:B14"/>
    <mergeCell ref="C14:J14"/>
    <mergeCell ref="I13:J13"/>
    <mergeCell ref="A5:U5"/>
    <mergeCell ref="G2:U3"/>
    <mergeCell ref="S4:U4"/>
    <mergeCell ref="A35:B35"/>
    <mergeCell ref="G29:H29"/>
    <mergeCell ref="C31:D31"/>
    <mergeCell ref="C32:D32"/>
    <mergeCell ref="C33:D33"/>
    <mergeCell ref="C35:D35"/>
    <mergeCell ref="A31:B31"/>
    <mergeCell ref="A32:B32"/>
    <mergeCell ref="A33:B33"/>
    <mergeCell ref="A30:B30"/>
    <mergeCell ref="C30:D30"/>
    <mergeCell ref="G33:H33"/>
    <mergeCell ref="G34:H34"/>
  </mergeCells>
  <pageMargins left="0.25" right="0.25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FDA148A7-B892-4F0F-BF17-A8E314BC08B1}">
          <x14:formula1>
            <xm:f>'Dropdown Menus'!$C$6:$C$31</xm:f>
          </x14:formula1>
          <xm:sqref>C11</xm:sqref>
        </x14:dataValidation>
        <x14:dataValidation type="list" allowBlank="1" showInputMessage="1" showErrorMessage="1" xr:uid="{12C3E1E2-1626-433F-AB48-12B8B6880DC2}">
          <x14:formula1>
            <xm:f>'Dropdown Menus'!$A$6:$A$9</xm:f>
          </x14:formula1>
          <xm:sqref>J11</xm:sqref>
        </x14:dataValidation>
        <x14:dataValidation type="list" allowBlank="1" showInputMessage="1" showErrorMessage="1" xr:uid="{65BD9D18-8FC1-4EF1-8056-A4ACA34EBD42}">
          <x14:formula1>
            <xm:f>'Dropdown Menus'!$C$34:$C$36</xm:f>
          </x14:formula1>
          <xm:sqref>C12</xm:sqref>
        </x14:dataValidation>
        <x14:dataValidation type="list" allowBlank="1" showInputMessage="1" showErrorMessage="1" xr:uid="{705559C2-380F-49DD-918D-FC4BF11A761C}">
          <x14:formula1>
            <xm:f>'Dropdown Menus'!$E$6:$E$11</xm:f>
          </x14:formula1>
          <xm:sqref>C13</xm:sqref>
        </x14:dataValidation>
        <x14:dataValidation type="list" allowBlank="1" showInputMessage="1" showErrorMessage="1" xr:uid="{C895FA04-0A20-4ADA-BAB2-5C3A5F52B265}">
          <x14:formula1>
            <xm:f>'Dropdown Menus'!$E$14:$E$19</xm:f>
          </x14:formula1>
          <xm:sqref>I13:J13</xm:sqref>
        </x14:dataValidation>
        <x14:dataValidation type="list" allowBlank="1" showInputMessage="1" showErrorMessage="1" xr:uid="{E5619100-4DC7-4985-9885-A7333FFC2EBE}">
          <x14:formula1>
            <xm:f>'Dropdown Menus'!$A$12:$A$14</xm:f>
          </x14:formula1>
          <xm:sqref>C23:C24 F23:F24 J23:J24</xm:sqref>
        </x14:dataValidation>
        <x14:dataValidation type="list" allowBlank="1" showInputMessage="1" showErrorMessage="1" xr:uid="{8FEB65B6-C66B-4269-9B77-E4AEA48A15AB}">
          <x14:formula1>
            <xm:f>'Dropdown Menus'!$E$22:$E$25</xm:f>
          </x14:formula1>
          <xm:sqref>I25:J25</xm:sqref>
        </x14:dataValidation>
        <x14:dataValidation type="list" allowBlank="1" showInputMessage="1" showErrorMessage="1" xr:uid="{7FDFDB12-87F0-4584-A0F9-9DA23054C143}">
          <x14:formula1>
            <xm:f>'Dropdown Menus'!$G$6:$G$35</xm:f>
          </x14:formula1>
          <xm:sqref>C14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5FB0A-0468-417A-A640-D780A88678D0}">
  <dimension ref="A1:N33"/>
  <sheetViews>
    <sheetView showGridLines="0" view="pageBreakPreview" zoomScaleNormal="100" zoomScaleSheetLayoutView="100" workbookViewId="0">
      <selection activeCell="F25" sqref="F25"/>
    </sheetView>
  </sheetViews>
  <sheetFormatPr defaultRowHeight="14.5" x14ac:dyDescent="0.35"/>
  <cols>
    <col min="1" max="1" width="27.453125" bestFit="1" customWidth="1"/>
    <col min="2" max="2" width="7.7265625" customWidth="1"/>
    <col min="3" max="6" width="8.6328125" customWidth="1"/>
    <col min="7" max="8" width="5.54296875" customWidth="1"/>
    <col min="9" max="9" width="8.6328125" customWidth="1"/>
    <col min="10" max="10" width="8.7265625" customWidth="1"/>
    <col min="14" max="14" width="10.1796875" customWidth="1"/>
  </cols>
  <sheetData>
    <row r="1" spans="1:14" ht="15" thickTop="1" x14ac:dyDescent="0.35">
      <c r="A1" s="72" t="s">
        <v>43</v>
      </c>
      <c r="B1" s="268" t="str">
        <f>'Data Inputs'!C8&amp;" at "&amp;'Data Inputs'!H8&amp;" in "&amp;'Data Inputs'!H9&amp;" County"</f>
        <v xml:space="preserve"> at  in  County</v>
      </c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9"/>
    </row>
    <row r="2" spans="1:14" x14ac:dyDescent="0.35">
      <c r="A2" s="73" t="s">
        <v>29</v>
      </c>
      <c r="B2" s="277" t="str">
        <f>'Data Inputs'!J11</f>
        <v>-</v>
      </c>
      <c r="C2" s="277"/>
      <c r="D2" s="277"/>
      <c r="E2" s="270" t="s">
        <v>44</v>
      </c>
      <c r="F2" s="270"/>
      <c r="G2" s="270"/>
      <c r="H2" s="272">
        <f>'Data Inputs'!C9</f>
        <v>0</v>
      </c>
      <c r="I2" s="272"/>
      <c r="J2" s="272"/>
      <c r="K2" s="272"/>
      <c r="L2" s="74" t="s">
        <v>45</v>
      </c>
      <c r="M2" s="274">
        <f>'Data Inputs'!C10</f>
        <v>0</v>
      </c>
      <c r="N2" s="275"/>
    </row>
    <row r="3" spans="1:14" ht="15" thickBot="1" x14ac:dyDescent="0.4">
      <c r="A3" s="75" t="s">
        <v>34</v>
      </c>
      <c r="B3" s="276" t="str">
        <f>'Data Inputs'!C11</f>
        <v>None</v>
      </c>
      <c r="C3" s="276"/>
      <c r="D3" s="276"/>
      <c r="E3" s="271" t="s">
        <v>99</v>
      </c>
      <c r="F3" s="271"/>
      <c r="G3" s="271"/>
      <c r="H3" s="273">
        <f>'Data Inputs'!H10</f>
        <v>0</v>
      </c>
      <c r="I3" s="273"/>
      <c r="J3" s="273"/>
      <c r="K3" s="273"/>
      <c r="L3" s="76" t="str">
        <f>'Data Inputs'!S4</f>
        <v>Version: 09142020</v>
      </c>
      <c r="M3" s="76"/>
      <c r="N3" s="77"/>
    </row>
    <row r="4" spans="1:14" ht="107.5" customHeight="1" thickTop="1" x14ac:dyDescent="0.35">
      <c r="A4" s="22" t="s">
        <v>31</v>
      </c>
      <c r="B4" s="8" t="s">
        <v>63</v>
      </c>
      <c r="C4" s="11" t="s">
        <v>39</v>
      </c>
      <c r="D4" s="12" t="s">
        <v>55</v>
      </c>
      <c r="E4" s="12" t="s">
        <v>40</v>
      </c>
      <c r="F4" s="61" t="s">
        <v>102</v>
      </c>
      <c r="G4" s="9" t="s">
        <v>50</v>
      </c>
      <c r="H4" s="10" t="s">
        <v>49</v>
      </c>
      <c r="I4" s="13" t="s">
        <v>41</v>
      </c>
      <c r="J4" s="3"/>
      <c r="K4" s="3"/>
      <c r="L4" s="278" t="s">
        <v>251</v>
      </c>
      <c r="M4" s="279"/>
      <c r="N4" s="280"/>
    </row>
    <row r="5" spans="1:14" x14ac:dyDescent="0.35">
      <c r="A5" s="4" t="s">
        <v>32</v>
      </c>
      <c r="B5" s="1" t="s">
        <v>28</v>
      </c>
      <c r="C5" s="5" t="s">
        <v>36</v>
      </c>
      <c r="D5" s="5" t="s">
        <v>37</v>
      </c>
      <c r="E5" s="5" t="s">
        <v>38</v>
      </c>
      <c r="F5" s="62" t="s">
        <v>103</v>
      </c>
      <c r="G5" s="266" t="s">
        <v>51</v>
      </c>
      <c r="H5" s="267"/>
      <c r="I5" s="2" t="s">
        <v>52</v>
      </c>
      <c r="J5" s="262" t="s">
        <v>42</v>
      </c>
      <c r="K5" s="262"/>
      <c r="L5" s="262"/>
      <c r="M5" s="262"/>
      <c r="N5" s="263"/>
    </row>
    <row r="6" spans="1:14" x14ac:dyDescent="0.35">
      <c r="A6" s="6" t="s">
        <v>0</v>
      </c>
      <c r="B6" s="17" t="str">
        <f>IF(B$2="-","-",IF(B$2=4,'Conflict Point Score'!E10,'Conflict Point Score'!F10))</f>
        <v>-</v>
      </c>
      <c r="C6" s="49" t="s">
        <v>67</v>
      </c>
      <c r="D6" s="49" t="s">
        <v>67</v>
      </c>
      <c r="E6" s="50" t="s">
        <v>67</v>
      </c>
      <c r="F6" s="63" t="s">
        <v>67</v>
      </c>
      <c r="G6" s="55"/>
      <c r="H6" s="56"/>
      <c r="I6" s="51" t="s">
        <v>67</v>
      </c>
      <c r="J6" s="257"/>
      <c r="K6" s="258"/>
      <c r="L6" s="258"/>
      <c r="M6" s="258"/>
      <c r="N6" s="259"/>
    </row>
    <row r="7" spans="1:14" x14ac:dyDescent="0.35">
      <c r="A7" s="6" t="s">
        <v>58</v>
      </c>
      <c r="B7" s="17" t="str">
        <f>IF(B$2="-","-",IF(B$2=4,'Conflict Point Score'!E14,'Conflict Point Score'!F14))</f>
        <v>-</v>
      </c>
      <c r="C7" s="49" t="s">
        <v>67</v>
      </c>
      <c r="D7" s="49" t="s">
        <v>67</v>
      </c>
      <c r="E7" s="50" t="s">
        <v>67</v>
      </c>
      <c r="F7" s="63" t="s">
        <v>67</v>
      </c>
      <c r="G7" s="55"/>
      <c r="H7" s="56"/>
      <c r="I7" s="51" t="s">
        <v>67</v>
      </c>
      <c r="J7" s="257"/>
      <c r="K7" s="258"/>
      <c r="L7" s="258"/>
      <c r="M7" s="258"/>
      <c r="N7" s="259"/>
    </row>
    <row r="8" spans="1:14" x14ac:dyDescent="0.35">
      <c r="A8" s="6" t="s">
        <v>59</v>
      </c>
      <c r="B8" s="17" t="str">
        <f>IF(B$2="-","-",IF(B$2=4,'Conflict Point Score'!E14,'Conflict Point Score'!F14))</f>
        <v>-</v>
      </c>
      <c r="C8" s="49" t="s">
        <v>67</v>
      </c>
      <c r="D8" s="49" t="s">
        <v>67</v>
      </c>
      <c r="E8" s="50" t="s">
        <v>67</v>
      </c>
      <c r="F8" s="63" t="s">
        <v>67</v>
      </c>
      <c r="G8" s="55"/>
      <c r="H8" s="56"/>
      <c r="I8" s="51" t="s">
        <v>67</v>
      </c>
      <c r="J8" s="257"/>
      <c r="K8" s="258"/>
      <c r="L8" s="258"/>
      <c r="M8" s="258"/>
      <c r="N8" s="259"/>
    </row>
    <row r="9" spans="1:14" x14ac:dyDescent="0.35">
      <c r="A9" s="6" t="s">
        <v>6</v>
      </c>
      <c r="B9" s="17" t="str">
        <f>IF(B$2="-","-",IF(B$2=4,'Conflict Point Score'!E18,'Conflict Point Score'!F18))</f>
        <v>-</v>
      </c>
      <c r="C9" s="49" t="s">
        <v>67</v>
      </c>
      <c r="D9" s="49" t="s">
        <v>67</v>
      </c>
      <c r="E9" s="50" t="s">
        <v>67</v>
      </c>
      <c r="F9" s="63" t="s">
        <v>67</v>
      </c>
      <c r="G9" s="55"/>
      <c r="H9" s="56"/>
      <c r="I9" s="51" t="s">
        <v>67</v>
      </c>
      <c r="J9" s="257"/>
      <c r="K9" s="258"/>
      <c r="L9" s="258"/>
      <c r="M9" s="258"/>
      <c r="N9" s="259"/>
    </row>
    <row r="10" spans="1:14" x14ac:dyDescent="0.35">
      <c r="A10" s="6" t="s">
        <v>60</v>
      </c>
      <c r="B10" s="17" t="str">
        <f>IF(B$2="-","-",IF(B$2=4,'Conflict Point Score'!E22,'Conflict Point Score'!F22))</f>
        <v>-</v>
      </c>
      <c r="C10" s="49" t="s">
        <v>67</v>
      </c>
      <c r="D10" s="49" t="s">
        <v>67</v>
      </c>
      <c r="E10" s="50" t="s">
        <v>67</v>
      </c>
      <c r="F10" s="63" t="s">
        <v>67</v>
      </c>
      <c r="G10" s="55"/>
      <c r="H10" s="56"/>
      <c r="I10" s="51" t="s">
        <v>67</v>
      </c>
      <c r="J10" s="257"/>
      <c r="K10" s="258"/>
      <c r="L10" s="258"/>
      <c r="M10" s="258"/>
      <c r="N10" s="259"/>
    </row>
    <row r="11" spans="1:14" x14ac:dyDescent="0.35">
      <c r="A11" s="6" t="s">
        <v>18</v>
      </c>
      <c r="B11" s="17" t="str">
        <f>IF(B$2="-","-",IF(B$2=4,'Conflict Point Score'!E26,'Conflict Point Score'!F26))</f>
        <v>-</v>
      </c>
      <c r="C11" s="49" t="s">
        <v>67</v>
      </c>
      <c r="D11" s="49" t="s">
        <v>67</v>
      </c>
      <c r="E11" s="50" t="s">
        <v>67</v>
      </c>
      <c r="F11" s="63" t="s">
        <v>67</v>
      </c>
      <c r="G11" s="55"/>
      <c r="H11" s="56"/>
      <c r="I11" s="51" t="s">
        <v>67</v>
      </c>
      <c r="J11" s="257"/>
      <c r="K11" s="258"/>
      <c r="L11" s="258"/>
      <c r="M11" s="258"/>
      <c r="N11" s="259"/>
    </row>
    <row r="12" spans="1:14" x14ac:dyDescent="0.35">
      <c r="A12" s="6" t="s">
        <v>70</v>
      </c>
      <c r="B12" s="17" t="str">
        <f>IF(B$2="-","-",IF(B$2=4,'Conflict Point Score'!E30,'Conflict Point Score'!F30))</f>
        <v>-</v>
      </c>
      <c r="C12" s="49" t="s">
        <v>67</v>
      </c>
      <c r="D12" s="49" t="s">
        <v>67</v>
      </c>
      <c r="E12" s="50" t="s">
        <v>67</v>
      </c>
      <c r="F12" s="63" t="s">
        <v>67</v>
      </c>
      <c r="G12" s="55"/>
      <c r="H12" s="56"/>
      <c r="I12" s="51" t="s">
        <v>67</v>
      </c>
      <c r="J12" s="257"/>
      <c r="K12" s="258"/>
      <c r="L12" s="258"/>
      <c r="M12" s="258"/>
      <c r="N12" s="259"/>
    </row>
    <row r="13" spans="1:14" x14ac:dyDescent="0.35">
      <c r="A13" s="6" t="s">
        <v>4</v>
      </c>
      <c r="B13" s="17" t="str">
        <f>IF(B$2="-","-",IF(B$2=4,'Conflict Point Score'!E34,'Conflict Point Score'!F34))</f>
        <v>-</v>
      </c>
      <c r="C13" s="49" t="s">
        <v>67</v>
      </c>
      <c r="D13" s="49" t="s">
        <v>67</v>
      </c>
      <c r="E13" s="50" t="s">
        <v>67</v>
      </c>
      <c r="F13" s="63" t="s">
        <v>67</v>
      </c>
      <c r="G13" s="55"/>
      <c r="H13" s="56"/>
      <c r="I13" s="51" t="s">
        <v>67</v>
      </c>
      <c r="J13" s="257"/>
      <c r="K13" s="258"/>
      <c r="L13" s="258"/>
      <c r="M13" s="258"/>
      <c r="N13" s="259"/>
    </row>
    <row r="14" spans="1:14" x14ac:dyDescent="0.35">
      <c r="A14" s="6" t="s">
        <v>3</v>
      </c>
      <c r="B14" s="17" t="str">
        <f>IF(B$2="-","-",IF(B$2=4,'Conflict Point Score'!E38,'Conflict Point Score'!F38))</f>
        <v>-</v>
      </c>
      <c r="C14" s="49" t="s">
        <v>67</v>
      </c>
      <c r="D14" s="49" t="s">
        <v>67</v>
      </c>
      <c r="E14" s="50" t="s">
        <v>67</v>
      </c>
      <c r="F14" s="63" t="s">
        <v>67</v>
      </c>
      <c r="G14" s="55"/>
      <c r="H14" s="56"/>
      <c r="I14" s="51" t="s">
        <v>67</v>
      </c>
      <c r="J14" s="257"/>
      <c r="K14" s="258"/>
      <c r="L14" s="258"/>
      <c r="M14" s="258"/>
      <c r="N14" s="259"/>
    </row>
    <row r="15" spans="1:14" x14ac:dyDescent="0.35">
      <c r="A15" s="6" t="s">
        <v>5</v>
      </c>
      <c r="B15" s="17" t="str">
        <f>IF(B$2="-","-",IF(B$2=4,'Conflict Point Score'!E42,'Conflict Point Score'!F42))</f>
        <v>-</v>
      </c>
      <c r="C15" s="49" t="s">
        <v>67</v>
      </c>
      <c r="D15" s="49" t="s">
        <v>67</v>
      </c>
      <c r="E15" s="50" t="s">
        <v>67</v>
      </c>
      <c r="F15" s="63" t="s">
        <v>67</v>
      </c>
      <c r="G15" s="55"/>
      <c r="H15" s="56"/>
      <c r="I15" s="51" t="s">
        <v>67</v>
      </c>
      <c r="J15" s="257"/>
      <c r="K15" s="258"/>
      <c r="L15" s="258"/>
      <c r="M15" s="258"/>
      <c r="N15" s="259"/>
    </row>
    <row r="16" spans="1:14" x14ac:dyDescent="0.35">
      <c r="A16" s="6" t="s">
        <v>69</v>
      </c>
      <c r="B16" s="17" t="str">
        <f>IF(B$2="-","-",IF(B$2=4,'Conflict Point Score'!E46,'Conflict Point Score'!F46))</f>
        <v>-</v>
      </c>
      <c r="C16" s="49" t="s">
        <v>67</v>
      </c>
      <c r="D16" s="49" t="s">
        <v>67</v>
      </c>
      <c r="E16" s="50" t="s">
        <v>67</v>
      </c>
      <c r="F16" s="63" t="s">
        <v>67</v>
      </c>
      <c r="G16" s="55"/>
      <c r="H16" s="56"/>
      <c r="I16" s="51" t="s">
        <v>67</v>
      </c>
      <c r="J16" s="252"/>
      <c r="K16" s="252"/>
      <c r="L16" s="252"/>
      <c r="M16" s="252"/>
      <c r="N16" s="253"/>
    </row>
    <row r="17" spans="1:14" x14ac:dyDescent="0.35">
      <c r="A17" s="6" t="s">
        <v>8</v>
      </c>
      <c r="B17" s="17" t="str">
        <f>IF(B$2="-","-",IF(B$2=4,'Conflict Point Score'!E50,'Conflict Point Score'!F50))</f>
        <v>-</v>
      </c>
      <c r="C17" s="49" t="s">
        <v>67</v>
      </c>
      <c r="D17" s="49" t="s">
        <v>67</v>
      </c>
      <c r="E17" s="50" t="s">
        <v>67</v>
      </c>
      <c r="F17" s="63" t="s">
        <v>67</v>
      </c>
      <c r="G17" s="55"/>
      <c r="H17" s="56"/>
      <c r="I17" s="51" t="s">
        <v>67</v>
      </c>
      <c r="J17" s="257"/>
      <c r="K17" s="258"/>
      <c r="L17" s="258"/>
      <c r="M17" s="258"/>
      <c r="N17" s="259"/>
    </row>
    <row r="18" spans="1:14" x14ac:dyDescent="0.35">
      <c r="A18" s="6" t="s">
        <v>9</v>
      </c>
      <c r="B18" s="17" t="str">
        <f>IF(B$2="-","-",IF(B$2=4,'Conflict Point Score'!E54,'Conflict Point Score'!F54))</f>
        <v>-</v>
      </c>
      <c r="C18" s="49" t="s">
        <v>67</v>
      </c>
      <c r="D18" s="49" t="s">
        <v>67</v>
      </c>
      <c r="E18" s="50" t="s">
        <v>67</v>
      </c>
      <c r="F18" s="63" t="s">
        <v>67</v>
      </c>
      <c r="G18" s="55"/>
      <c r="H18" s="56"/>
      <c r="I18" s="51" t="s">
        <v>67</v>
      </c>
      <c r="J18" s="257"/>
      <c r="K18" s="258"/>
      <c r="L18" s="258"/>
      <c r="M18" s="258"/>
      <c r="N18" s="259"/>
    </row>
    <row r="19" spans="1:14" x14ac:dyDescent="0.35">
      <c r="A19" s="6" t="s">
        <v>2</v>
      </c>
      <c r="B19" s="17" t="str">
        <f>IF(B$2="-","-",IF(B$2=4,'Conflict Point Score'!E58,'Conflict Point Score'!F58))</f>
        <v>-</v>
      </c>
      <c r="C19" s="49" t="s">
        <v>67</v>
      </c>
      <c r="D19" s="49" t="s">
        <v>67</v>
      </c>
      <c r="E19" s="50" t="s">
        <v>67</v>
      </c>
      <c r="F19" s="63" t="s">
        <v>67</v>
      </c>
      <c r="G19" s="55"/>
      <c r="H19" s="56"/>
      <c r="I19" s="51" t="s">
        <v>67</v>
      </c>
      <c r="J19" s="257"/>
      <c r="K19" s="258"/>
      <c r="L19" s="258"/>
      <c r="M19" s="258"/>
      <c r="N19" s="259"/>
    </row>
    <row r="20" spans="1:14" x14ac:dyDescent="0.35">
      <c r="A20" s="6" t="s">
        <v>47</v>
      </c>
      <c r="B20" s="51"/>
      <c r="C20" s="49" t="s">
        <v>67</v>
      </c>
      <c r="D20" s="49" t="s">
        <v>67</v>
      </c>
      <c r="E20" s="50" t="s">
        <v>67</v>
      </c>
      <c r="F20" s="63" t="s">
        <v>67</v>
      </c>
      <c r="G20" s="55"/>
      <c r="H20" s="56"/>
      <c r="I20" s="51" t="s">
        <v>67</v>
      </c>
      <c r="J20" s="257"/>
      <c r="K20" s="258"/>
      <c r="L20" s="258"/>
      <c r="M20" s="258"/>
      <c r="N20" s="259"/>
    </row>
    <row r="21" spans="1:14" x14ac:dyDescent="0.35">
      <c r="A21" s="4" t="s">
        <v>30</v>
      </c>
      <c r="B21" s="1" t="s">
        <v>28</v>
      </c>
      <c r="C21" s="5" t="s">
        <v>36</v>
      </c>
      <c r="D21" s="5" t="s">
        <v>37</v>
      </c>
      <c r="E21" s="5" t="s">
        <v>38</v>
      </c>
      <c r="F21" s="64" t="s">
        <v>103</v>
      </c>
      <c r="G21" s="260" t="s">
        <v>46</v>
      </c>
      <c r="H21" s="261"/>
      <c r="I21" s="21" t="s">
        <v>52</v>
      </c>
      <c r="J21" s="262" t="s">
        <v>42</v>
      </c>
      <c r="K21" s="262"/>
      <c r="L21" s="262"/>
      <c r="M21" s="262"/>
      <c r="N21" s="263"/>
    </row>
    <row r="22" spans="1:14" x14ac:dyDescent="0.35">
      <c r="A22" s="6" t="s">
        <v>10</v>
      </c>
      <c r="B22" s="17" t="str">
        <f>IF(B$2="-","-",IF(B$2=4,'Conflict Point Score'!E63,'Conflict Point Score'!F63))</f>
        <v>-</v>
      </c>
      <c r="C22" s="49" t="s">
        <v>67</v>
      </c>
      <c r="D22" s="49" t="s">
        <v>67</v>
      </c>
      <c r="E22" s="50" t="s">
        <v>67</v>
      </c>
      <c r="F22" s="63" t="s">
        <v>67</v>
      </c>
      <c r="G22" s="55"/>
      <c r="H22" s="56"/>
      <c r="I22" s="51" t="s">
        <v>67</v>
      </c>
      <c r="J22" s="257"/>
      <c r="K22" s="258"/>
      <c r="L22" s="258"/>
      <c r="M22" s="258"/>
      <c r="N22" s="259"/>
    </row>
    <row r="23" spans="1:14" x14ac:dyDescent="0.35">
      <c r="A23" s="6" t="s">
        <v>11</v>
      </c>
      <c r="B23" s="17" t="str">
        <f>IF(B$2="-","-",IF(B$2=4,'Conflict Point Score'!E67,'Conflict Point Score'!F67))</f>
        <v>-</v>
      </c>
      <c r="C23" s="49" t="s">
        <v>67</v>
      </c>
      <c r="D23" s="49" t="s">
        <v>67</v>
      </c>
      <c r="E23" s="50" t="s">
        <v>67</v>
      </c>
      <c r="F23" s="63" t="s">
        <v>67</v>
      </c>
      <c r="G23" s="55"/>
      <c r="H23" s="56"/>
      <c r="I23" s="51" t="s">
        <v>67</v>
      </c>
      <c r="J23" s="257"/>
      <c r="K23" s="258"/>
      <c r="L23" s="258"/>
      <c r="M23" s="258"/>
      <c r="N23" s="259"/>
    </row>
    <row r="24" spans="1:14" x14ac:dyDescent="0.35">
      <c r="A24" s="4" t="s">
        <v>33</v>
      </c>
      <c r="B24" s="1" t="s">
        <v>28</v>
      </c>
      <c r="C24" s="5" t="s">
        <v>36</v>
      </c>
      <c r="D24" s="5" t="s">
        <v>37</v>
      </c>
      <c r="E24" s="5" t="s">
        <v>38</v>
      </c>
      <c r="F24" s="64" t="s">
        <v>103</v>
      </c>
      <c r="G24" s="264" t="s">
        <v>46</v>
      </c>
      <c r="H24" s="265"/>
      <c r="I24" s="21" t="s">
        <v>52</v>
      </c>
      <c r="J24" s="262" t="s">
        <v>42</v>
      </c>
      <c r="K24" s="262"/>
      <c r="L24" s="262"/>
      <c r="M24" s="262"/>
      <c r="N24" s="263"/>
    </row>
    <row r="25" spans="1:14" x14ac:dyDescent="0.35">
      <c r="A25" s="6" t="s">
        <v>12</v>
      </c>
      <c r="B25" s="17" t="str">
        <f>IF(B$2="-","-",IF(B$2=4,'Conflict Point Score'!E72,'Conflict Point Score'!F72))</f>
        <v>-</v>
      </c>
      <c r="C25" s="49" t="s">
        <v>67</v>
      </c>
      <c r="D25" s="49" t="s">
        <v>67</v>
      </c>
      <c r="E25" s="50" t="s">
        <v>67</v>
      </c>
      <c r="F25" s="63" t="s">
        <v>67</v>
      </c>
      <c r="G25" s="55"/>
      <c r="H25" s="56"/>
      <c r="I25" s="51" t="s">
        <v>67</v>
      </c>
      <c r="J25" s="252"/>
      <c r="K25" s="252"/>
      <c r="L25" s="252"/>
      <c r="M25" s="252"/>
      <c r="N25" s="253"/>
    </row>
    <row r="26" spans="1:14" x14ac:dyDescent="0.35">
      <c r="A26" s="6" t="s">
        <v>17</v>
      </c>
      <c r="B26" s="17" t="str">
        <f>IF(B$2="-","-",IF(B$2=4,'Conflict Point Score'!E76,'Conflict Point Score'!F76))</f>
        <v>-</v>
      </c>
      <c r="C26" s="49" t="s">
        <v>67</v>
      </c>
      <c r="D26" s="49" t="s">
        <v>67</v>
      </c>
      <c r="E26" s="50" t="s">
        <v>67</v>
      </c>
      <c r="F26" s="63" t="s">
        <v>67</v>
      </c>
      <c r="G26" s="55"/>
      <c r="H26" s="56"/>
      <c r="I26" s="51" t="s">
        <v>67</v>
      </c>
      <c r="J26" s="252"/>
      <c r="K26" s="252"/>
      <c r="L26" s="252"/>
      <c r="M26" s="252"/>
      <c r="N26" s="253"/>
    </row>
    <row r="27" spans="1:14" x14ac:dyDescent="0.35">
      <c r="A27" s="6" t="s">
        <v>15</v>
      </c>
      <c r="B27" s="17" t="str">
        <f>IF(B$2="-","-",IF(B$2=4,'Conflict Point Score'!E80,'Conflict Point Score'!F80))</f>
        <v>-</v>
      </c>
      <c r="C27" s="49" t="s">
        <v>67</v>
      </c>
      <c r="D27" s="49" t="s">
        <v>67</v>
      </c>
      <c r="E27" s="50" t="s">
        <v>67</v>
      </c>
      <c r="F27" s="63" t="s">
        <v>67</v>
      </c>
      <c r="G27" s="55"/>
      <c r="H27" s="56"/>
      <c r="I27" s="51" t="s">
        <v>67</v>
      </c>
      <c r="J27" s="252"/>
      <c r="K27" s="252"/>
      <c r="L27" s="252"/>
      <c r="M27" s="252"/>
      <c r="N27" s="253"/>
    </row>
    <row r="28" spans="1:14" x14ac:dyDescent="0.35">
      <c r="A28" s="6" t="s">
        <v>16</v>
      </c>
      <c r="B28" s="17" t="str">
        <f>IF(B$2="-","-",IF(B$2=4,'Conflict Point Score'!E84,'Conflict Point Score'!F84))</f>
        <v>-</v>
      </c>
      <c r="C28" s="49" t="s">
        <v>67</v>
      </c>
      <c r="D28" s="49" t="s">
        <v>67</v>
      </c>
      <c r="E28" s="50" t="s">
        <v>67</v>
      </c>
      <c r="F28" s="63" t="s">
        <v>67</v>
      </c>
      <c r="G28" s="55"/>
      <c r="H28" s="56"/>
      <c r="I28" s="51" t="s">
        <v>67</v>
      </c>
      <c r="J28" s="252"/>
      <c r="K28" s="252"/>
      <c r="L28" s="252"/>
      <c r="M28" s="252"/>
      <c r="N28" s="253"/>
    </row>
    <row r="29" spans="1:14" x14ac:dyDescent="0.35">
      <c r="A29" s="6" t="s">
        <v>14</v>
      </c>
      <c r="B29" s="17" t="str">
        <f>IF(B$2="-","-",IF(B$2=4,'Conflict Point Score'!E88,'Conflict Point Score'!F88))</f>
        <v>-</v>
      </c>
      <c r="C29" s="49" t="s">
        <v>67</v>
      </c>
      <c r="D29" s="49" t="s">
        <v>67</v>
      </c>
      <c r="E29" s="50" t="s">
        <v>67</v>
      </c>
      <c r="F29" s="63" t="s">
        <v>67</v>
      </c>
      <c r="G29" s="55"/>
      <c r="H29" s="56"/>
      <c r="I29" s="51" t="s">
        <v>67</v>
      </c>
      <c r="J29" s="252"/>
      <c r="K29" s="252"/>
      <c r="L29" s="252"/>
      <c r="M29" s="252"/>
      <c r="N29" s="253"/>
    </row>
    <row r="30" spans="1:14" x14ac:dyDescent="0.35">
      <c r="A30" s="6" t="s">
        <v>13</v>
      </c>
      <c r="B30" s="17" t="str">
        <f>IF(B$2="-","-",IF(B$2=4,'Conflict Point Score'!E92,'Conflict Point Score'!F92))</f>
        <v>-</v>
      </c>
      <c r="C30" s="49" t="s">
        <v>67</v>
      </c>
      <c r="D30" s="49" t="s">
        <v>67</v>
      </c>
      <c r="E30" s="50" t="s">
        <v>67</v>
      </c>
      <c r="F30" s="63" t="s">
        <v>67</v>
      </c>
      <c r="G30" s="55"/>
      <c r="H30" s="56"/>
      <c r="I30" s="51" t="s">
        <v>67</v>
      </c>
      <c r="J30" s="252"/>
      <c r="K30" s="252"/>
      <c r="L30" s="252"/>
      <c r="M30" s="252"/>
      <c r="N30" s="253"/>
    </row>
    <row r="31" spans="1:14" x14ac:dyDescent="0.35">
      <c r="A31" s="14" t="s">
        <v>71</v>
      </c>
      <c r="B31" s="17" t="str">
        <f>IF(B$2="-","-",IF(B$2=4,'Conflict Point Score'!E96,'Conflict Point Score'!F96))</f>
        <v>-</v>
      </c>
      <c r="C31" s="49" t="s">
        <v>67</v>
      </c>
      <c r="D31" s="49" t="s">
        <v>67</v>
      </c>
      <c r="E31" s="50" t="s">
        <v>67</v>
      </c>
      <c r="F31" s="63" t="s">
        <v>67</v>
      </c>
      <c r="G31" s="55"/>
      <c r="H31" s="56"/>
      <c r="I31" s="51" t="s">
        <v>67</v>
      </c>
      <c r="J31" s="256"/>
      <c r="K31" s="252"/>
      <c r="L31" s="252"/>
      <c r="M31" s="252"/>
      <c r="N31" s="253"/>
    </row>
    <row r="32" spans="1:14" ht="15" thickBot="1" x14ac:dyDescent="0.4">
      <c r="A32" s="7" t="s">
        <v>47</v>
      </c>
      <c r="B32" s="54"/>
      <c r="C32" s="52" t="s">
        <v>67</v>
      </c>
      <c r="D32" s="52" t="s">
        <v>67</v>
      </c>
      <c r="E32" s="53" t="s">
        <v>67</v>
      </c>
      <c r="F32" s="65" t="s">
        <v>67</v>
      </c>
      <c r="G32" s="57"/>
      <c r="H32" s="58"/>
      <c r="I32" s="54" t="s">
        <v>67</v>
      </c>
      <c r="J32" s="254"/>
      <c r="K32" s="254"/>
      <c r="L32" s="254"/>
      <c r="M32" s="254"/>
      <c r="N32" s="255"/>
    </row>
    <row r="33" ht="15" thickTop="1" x14ac:dyDescent="0.35"/>
  </sheetData>
  <sheetProtection algorithmName="SHA-512" hashValue="x7Qg5F69TuIT9D9zldsGQBQC6NL0c0WWNPYW6tkgBFGtbMt/YkFgs1uYyqvG9Zab9P12TNmCtJO9q40wTmjcxw==" saltValue="S2MU482cMfWVZDyt+DZQtQ==" spinCount="100000" sheet="1" selectLockedCells="1"/>
  <mergeCells count="40">
    <mergeCell ref="G5:H5"/>
    <mergeCell ref="J5:N5"/>
    <mergeCell ref="J6:N6"/>
    <mergeCell ref="B1:N1"/>
    <mergeCell ref="E2:G2"/>
    <mergeCell ref="E3:G3"/>
    <mergeCell ref="H2:K2"/>
    <mergeCell ref="H3:K3"/>
    <mergeCell ref="M2:N2"/>
    <mergeCell ref="B3:D3"/>
    <mergeCell ref="B2:D2"/>
    <mergeCell ref="L4:N4"/>
    <mergeCell ref="J7:N7"/>
    <mergeCell ref="J19:N19"/>
    <mergeCell ref="J14:N14"/>
    <mergeCell ref="J13:N13"/>
    <mergeCell ref="J15:N15"/>
    <mergeCell ref="J8:N8"/>
    <mergeCell ref="J9:N9"/>
    <mergeCell ref="J12:N12"/>
    <mergeCell ref="J11:N11"/>
    <mergeCell ref="J10:N10"/>
    <mergeCell ref="J17:N17"/>
    <mergeCell ref="J18:N18"/>
    <mergeCell ref="J16:N16"/>
    <mergeCell ref="J20:N20"/>
    <mergeCell ref="G21:H21"/>
    <mergeCell ref="J21:N21"/>
    <mergeCell ref="G24:H24"/>
    <mergeCell ref="J24:N24"/>
    <mergeCell ref="J22:N22"/>
    <mergeCell ref="J23:N23"/>
    <mergeCell ref="J26:N26"/>
    <mergeCell ref="J32:N32"/>
    <mergeCell ref="J25:N25"/>
    <mergeCell ref="J30:N30"/>
    <mergeCell ref="J29:N29"/>
    <mergeCell ref="J27:N27"/>
    <mergeCell ref="J28:N28"/>
    <mergeCell ref="J31:N31"/>
  </mergeCells>
  <conditionalFormatting sqref="B6:B20 B22:B23 B25:B32">
    <cfRule type="colorScale" priority="6">
      <colorScale>
        <cfvo type="min"/>
        <cfvo type="max"/>
        <color rgb="FF63BE7B"/>
        <color rgb="FFFFEF9C"/>
      </colorScale>
    </cfRule>
  </conditionalFormatting>
  <conditionalFormatting sqref="I6:I32">
    <cfRule type="cellIs" dxfId="31" priority="5" operator="equal">
      <formula>"Yes"</formula>
    </cfRule>
  </conditionalFormatting>
  <conditionalFormatting sqref="G6:H20 G22:H23 G25:H32">
    <cfRule type="cellIs" dxfId="30" priority="1" operator="between">
      <formula>0.001</formula>
      <formula>0.749</formula>
    </cfRule>
  </conditionalFormatting>
  <conditionalFormatting sqref="G6:H20 G22:H23 G25:H32">
    <cfRule type="cellIs" dxfId="29" priority="2" operator="between">
      <formula>0.75</formula>
      <formula>0.9</formula>
    </cfRule>
    <cfRule type="cellIs" dxfId="28" priority="3" operator="between">
      <formula>0.901</formula>
      <formula>0.999</formula>
    </cfRule>
    <cfRule type="cellIs" dxfId="27" priority="4" operator="greaterThanOrEqual">
      <formula>1</formula>
    </cfRule>
  </conditionalFormatting>
  <pageMargins left="0.7" right="0.7" top="0.75" bottom="0.75" header="0.3" footer="0.3"/>
  <pageSetup scale="88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7" stopIfTrue="1" operator="containsText" id="{26ED028B-84FB-4B52-84D4-211DF742AD5E}">
            <xm:f>NOT(ISERROR(SEARCH($B$3,A5)))</xm:f>
            <xm:f>$B$3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m:sqref>A5:A32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155C02F-AB83-4692-BAF2-D77B89455089}">
          <x14:formula1>
            <xm:f>'Dropdown Menus'!$A$12:$A$14</xm:f>
          </x14:formula1>
          <xm:sqref>I6:I20 I25:I32 C6:F20 C25:F32 C22:F23 I22:I23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71A76-50E6-4395-855F-0741982251C5}">
  <dimension ref="A1:X39"/>
  <sheetViews>
    <sheetView showGridLines="0" topLeftCell="A28" workbookViewId="0">
      <selection activeCell="D5" sqref="D5:E5"/>
    </sheetView>
  </sheetViews>
  <sheetFormatPr defaultRowHeight="14.5" x14ac:dyDescent="0.35"/>
  <cols>
    <col min="1" max="1" width="20.453125" style="98" bestFit="1" customWidth="1"/>
    <col min="2" max="11" width="7.90625" style="98" customWidth="1"/>
    <col min="12" max="24" width="8.7265625" style="59"/>
  </cols>
  <sheetData>
    <row r="1" spans="1:15" ht="15" customHeight="1" x14ac:dyDescent="0.35">
      <c r="A1" s="285" t="s">
        <v>250</v>
      </c>
      <c r="B1" s="292" t="s">
        <v>43</v>
      </c>
      <c r="C1" s="293"/>
      <c r="D1" s="293"/>
      <c r="E1" s="296" t="str">
        <f>'Data Inputs'!C8&amp;" at "&amp;'Data Inputs'!H8&amp;" in "&amp;'Data Inputs'!H9&amp;" County"</f>
        <v xml:space="preserve"> at  in  County</v>
      </c>
      <c r="F1" s="296"/>
      <c r="G1" s="296"/>
      <c r="H1" s="296"/>
      <c r="I1" s="296"/>
      <c r="J1" s="296"/>
      <c r="K1" s="297"/>
      <c r="L1" s="66"/>
      <c r="M1" s="67"/>
      <c r="N1" s="67"/>
      <c r="O1" s="67"/>
    </row>
    <row r="2" spans="1:15" ht="15" customHeight="1" x14ac:dyDescent="0.35">
      <c r="A2" s="286"/>
      <c r="B2" s="294" t="s">
        <v>29</v>
      </c>
      <c r="C2" s="295"/>
      <c r="D2" s="295"/>
      <c r="E2" s="78" t="str">
        <f>'Data Inputs'!J11</f>
        <v>-</v>
      </c>
      <c r="F2" s="79" t="s">
        <v>44</v>
      </c>
      <c r="G2" s="288">
        <f>'Data Inputs'!C9</f>
        <v>0</v>
      </c>
      <c r="H2" s="288"/>
      <c r="I2" s="288"/>
      <c r="J2" s="79" t="s">
        <v>45</v>
      </c>
      <c r="K2" s="80">
        <f>'Data Inputs'!C10</f>
        <v>0</v>
      </c>
      <c r="L2" s="68"/>
      <c r="M2" s="60"/>
      <c r="N2" s="60"/>
      <c r="O2" s="69"/>
    </row>
    <row r="3" spans="1:15" ht="15" customHeight="1" thickBot="1" x14ac:dyDescent="0.4">
      <c r="A3" s="286"/>
      <c r="B3" s="290" t="s">
        <v>250</v>
      </c>
      <c r="C3" s="290"/>
      <c r="D3" s="290"/>
      <c r="E3" s="291"/>
      <c r="F3" s="81" t="s">
        <v>99</v>
      </c>
      <c r="G3" s="289">
        <f>'Data Inputs'!H10</f>
        <v>0</v>
      </c>
      <c r="H3" s="289"/>
      <c r="I3" s="289"/>
      <c r="J3" s="82" t="str">
        <f>'Data Inputs'!S4</f>
        <v>Version: 09142020</v>
      </c>
      <c r="K3" s="83"/>
      <c r="L3" s="70"/>
      <c r="M3" s="60"/>
      <c r="N3" s="71"/>
      <c r="O3" s="71"/>
    </row>
    <row r="4" spans="1:15" ht="15" customHeight="1" x14ac:dyDescent="0.35">
      <c r="A4" s="286"/>
      <c r="B4" s="298" t="s">
        <v>195</v>
      </c>
      <c r="C4" s="299"/>
      <c r="D4" s="298" t="s">
        <v>196</v>
      </c>
      <c r="E4" s="299"/>
      <c r="F4" s="298" t="s">
        <v>197</v>
      </c>
      <c r="G4" s="299"/>
      <c r="H4" s="298" t="s">
        <v>198</v>
      </c>
      <c r="I4" s="299"/>
      <c r="J4" s="298" t="s">
        <v>199</v>
      </c>
      <c r="K4" s="299"/>
    </row>
    <row r="5" spans="1:15" ht="15" customHeight="1" thickBot="1" x14ac:dyDescent="0.4">
      <c r="A5" s="287"/>
      <c r="B5" s="300" t="str">
        <f>'Stage I Scoping'!B3</f>
        <v>None</v>
      </c>
      <c r="C5" s="301"/>
      <c r="D5" s="302" t="s">
        <v>48</v>
      </c>
      <c r="E5" s="303"/>
      <c r="F5" s="302" t="s">
        <v>48</v>
      </c>
      <c r="G5" s="303"/>
      <c r="H5" s="302" t="s">
        <v>48</v>
      </c>
      <c r="I5" s="303"/>
      <c r="J5" s="302" t="s">
        <v>48</v>
      </c>
      <c r="K5" s="303"/>
    </row>
    <row r="6" spans="1:15" ht="15" customHeight="1" thickBot="1" x14ac:dyDescent="0.4">
      <c r="A6" s="84" t="s">
        <v>200</v>
      </c>
      <c r="B6" s="99"/>
      <c r="C6" s="99"/>
      <c r="D6" s="99"/>
      <c r="E6" s="99"/>
      <c r="F6" s="99"/>
      <c r="G6" s="99"/>
      <c r="H6" s="99"/>
      <c r="I6" s="99"/>
      <c r="J6" s="99"/>
      <c r="K6" s="100"/>
    </row>
    <row r="7" spans="1:15" ht="15" customHeight="1" x14ac:dyDescent="0.35">
      <c r="A7" s="86" t="s">
        <v>219</v>
      </c>
      <c r="B7" s="281" t="s">
        <v>229</v>
      </c>
      <c r="C7" s="282"/>
      <c r="D7" s="283" t="s">
        <v>67</v>
      </c>
      <c r="E7" s="284"/>
      <c r="F7" s="283" t="s">
        <v>67</v>
      </c>
      <c r="G7" s="284"/>
      <c r="H7" s="283" t="s">
        <v>67</v>
      </c>
      <c r="I7" s="284"/>
      <c r="J7" s="283" t="s">
        <v>67</v>
      </c>
      <c r="K7" s="284"/>
    </row>
    <row r="8" spans="1:15" ht="15" customHeight="1" thickBot="1" x14ac:dyDescent="0.4">
      <c r="A8" s="85" t="s">
        <v>225</v>
      </c>
      <c r="B8" s="281" t="s">
        <v>229</v>
      </c>
      <c r="C8" s="282"/>
      <c r="D8" s="309" t="s">
        <v>67</v>
      </c>
      <c r="E8" s="310"/>
      <c r="F8" s="309" t="s">
        <v>67</v>
      </c>
      <c r="G8" s="310"/>
      <c r="H8" s="309" t="s">
        <v>67</v>
      </c>
      <c r="I8" s="310"/>
      <c r="J8" s="309" t="s">
        <v>67</v>
      </c>
      <c r="K8" s="310"/>
    </row>
    <row r="9" spans="1:15" ht="15" customHeight="1" thickBot="1" x14ac:dyDescent="0.4">
      <c r="A9" s="84" t="s">
        <v>201</v>
      </c>
      <c r="B9" s="99"/>
      <c r="C9" s="99"/>
      <c r="D9" s="99"/>
      <c r="E9" s="99"/>
      <c r="F9" s="99"/>
      <c r="G9" s="99"/>
      <c r="H9" s="99"/>
      <c r="I9" s="99"/>
      <c r="J9" s="99"/>
      <c r="K9" s="100"/>
    </row>
    <row r="10" spans="1:15" ht="15" customHeight="1" x14ac:dyDescent="0.35">
      <c r="A10" s="86" t="s">
        <v>219</v>
      </c>
      <c r="B10" s="283" t="s">
        <v>67</v>
      </c>
      <c r="C10" s="284"/>
      <c r="D10" s="283" t="s">
        <v>67</v>
      </c>
      <c r="E10" s="284"/>
      <c r="F10" s="283" t="s">
        <v>67</v>
      </c>
      <c r="G10" s="284"/>
      <c r="H10" s="283" t="s">
        <v>67</v>
      </c>
      <c r="I10" s="284"/>
      <c r="J10" s="283" t="s">
        <v>67</v>
      </c>
      <c r="K10" s="284"/>
    </row>
    <row r="11" spans="1:15" ht="15" customHeight="1" x14ac:dyDescent="0.35">
      <c r="A11" s="86" t="s">
        <v>222</v>
      </c>
      <c r="B11" s="318" t="str">
        <f>'Data Inputs'!G12&amp;" to "&amp;'Data Inputs'!J12</f>
        <v xml:space="preserve"> to </v>
      </c>
      <c r="C11" s="319"/>
      <c r="D11" s="318" t="str">
        <f>'Data Inputs'!G12&amp;" to "&amp;'Data Inputs'!J12</f>
        <v xml:space="preserve"> to </v>
      </c>
      <c r="E11" s="319"/>
      <c r="F11" s="318" t="str">
        <f>'Data Inputs'!G12&amp;" to "&amp;'Data Inputs'!J12</f>
        <v xml:space="preserve"> to </v>
      </c>
      <c r="G11" s="319"/>
      <c r="H11" s="318" t="str">
        <f>'Data Inputs'!G12&amp;" to "&amp;'Data Inputs'!J12</f>
        <v xml:space="preserve"> to </v>
      </c>
      <c r="I11" s="319"/>
      <c r="J11" s="318" t="str">
        <f>'Data Inputs'!G12&amp;" to "&amp;'Data Inputs'!J12</f>
        <v xml:space="preserve"> to </v>
      </c>
      <c r="K11" s="319"/>
    </row>
    <row r="12" spans="1:15" ht="15" customHeight="1" thickBot="1" x14ac:dyDescent="0.4">
      <c r="A12" s="86" t="s">
        <v>224</v>
      </c>
      <c r="B12" s="309" t="s">
        <v>67</v>
      </c>
      <c r="C12" s="310"/>
      <c r="D12" s="309" t="s">
        <v>67</v>
      </c>
      <c r="E12" s="310"/>
      <c r="F12" s="309" t="s">
        <v>67</v>
      </c>
      <c r="G12" s="310"/>
      <c r="H12" s="309" t="s">
        <v>67</v>
      </c>
      <c r="I12" s="310"/>
      <c r="J12" s="309" t="s">
        <v>67</v>
      </c>
      <c r="K12" s="310"/>
    </row>
    <row r="13" spans="1:15" ht="15" customHeight="1" thickBot="1" x14ac:dyDescent="0.4">
      <c r="A13" s="84" t="s">
        <v>202</v>
      </c>
      <c r="B13" s="99"/>
      <c r="C13" s="99"/>
      <c r="D13" s="99"/>
      <c r="E13" s="99"/>
      <c r="F13" s="99"/>
      <c r="G13" s="99"/>
      <c r="H13" s="99"/>
      <c r="I13" s="99"/>
      <c r="J13" s="99"/>
      <c r="K13" s="100"/>
    </row>
    <row r="14" spans="1:15" ht="15" customHeight="1" x14ac:dyDescent="0.35">
      <c r="A14" s="86" t="s">
        <v>206</v>
      </c>
      <c r="B14" s="283" t="s">
        <v>67</v>
      </c>
      <c r="C14" s="284"/>
      <c r="D14" s="283" t="s">
        <v>67</v>
      </c>
      <c r="E14" s="284"/>
      <c r="F14" s="283" t="s">
        <v>67</v>
      </c>
      <c r="G14" s="284"/>
      <c r="H14" s="283" t="s">
        <v>67</v>
      </c>
      <c r="I14" s="284"/>
      <c r="J14" s="283" t="s">
        <v>67</v>
      </c>
      <c r="K14" s="284"/>
    </row>
    <row r="15" spans="1:15" ht="15" customHeight="1" x14ac:dyDescent="0.35">
      <c r="A15" s="86" t="str">
        <f>'Data Inputs'!M$8&amp;" Opening Year"</f>
        <v>0 Opening Year</v>
      </c>
      <c r="B15" s="93" t="s">
        <v>210</v>
      </c>
      <c r="C15" s="94" t="s">
        <v>82</v>
      </c>
      <c r="D15" s="93" t="s">
        <v>210</v>
      </c>
      <c r="E15" s="94" t="s">
        <v>82</v>
      </c>
      <c r="F15" s="93" t="s">
        <v>210</v>
      </c>
      <c r="G15" s="94" t="s">
        <v>82</v>
      </c>
      <c r="H15" s="93" t="s">
        <v>210</v>
      </c>
      <c r="I15" s="94" t="s">
        <v>82</v>
      </c>
      <c r="J15" s="93" t="s">
        <v>210</v>
      </c>
      <c r="K15" s="94" t="s">
        <v>82</v>
      </c>
    </row>
    <row r="16" spans="1:15" ht="15" customHeight="1" x14ac:dyDescent="0.35">
      <c r="A16" s="87" t="s">
        <v>207</v>
      </c>
      <c r="B16" s="95" t="s">
        <v>67</v>
      </c>
      <c r="C16" s="96" t="s">
        <v>67</v>
      </c>
      <c r="D16" s="95" t="s">
        <v>67</v>
      </c>
      <c r="E16" s="96" t="s">
        <v>67</v>
      </c>
      <c r="F16" s="95" t="s">
        <v>67</v>
      </c>
      <c r="G16" s="96" t="s">
        <v>67</v>
      </c>
      <c r="H16" s="95" t="s">
        <v>67</v>
      </c>
      <c r="I16" s="96" t="s">
        <v>67</v>
      </c>
      <c r="J16" s="95" t="s">
        <v>67</v>
      </c>
      <c r="K16" s="96" t="s">
        <v>67</v>
      </c>
    </row>
    <row r="17" spans="1:11" ht="15" customHeight="1" x14ac:dyDescent="0.35">
      <c r="A17" s="87" t="s">
        <v>213</v>
      </c>
      <c r="B17" s="95"/>
      <c r="C17" s="96"/>
      <c r="D17" s="95"/>
      <c r="E17" s="96"/>
      <c r="F17" s="95"/>
      <c r="G17" s="96"/>
      <c r="H17" s="95"/>
      <c r="I17" s="96"/>
      <c r="J17" s="95"/>
      <c r="K17" s="96"/>
    </row>
    <row r="18" spans="1:11" ht="15" customHeight="1" x14ac:dyDescent="0.35">
      <c r="A18" s="87" t="s">
        <v>208</v>
      </c>
      <c r="B18" s="95"/>
      <c r="C18" s="96"/>
      <c r="D18" s="95"/>
      <c r="E18" s="96"/>
      <c r="F18" s="95"/>
      <c r="G18" s="96"/>
      <c r="H18" s="95"/>
      <c r="I18" s="96"/>
      <c r="J18" s="95"/>
      <c r="K18" s="96"/>
    </row>
    <row r="19" spans="1:11" ht="15" customHeight="1" x14ac:dyDescent="0.35">
      <c r="A19" s="87" t="s">
        <v>209</v>
      </c>
      <c r="B19" s="163" t="s">
        <v>67</v>
      </c>
      <c r="C19" s="164" t="s">
        <v>67</v>
      </c>
      <c r="D19" s="163" t="s">
        <v>67</v>
      </c>
      <c r="E19" s="164" t="s">
        <v>67</v>
      </c>
      <c r="F19" s="163" t="s">
        <v>67</v>
      </c>
      <c r="G19" s="164" t="s">
        <v>67</v>
      </c>
      <c r="H19" s="163" t="s">
        <v>67</v>
      </c>
      <c r="I19" s="164" t="s">
        <v>67</v>
      </c>
      <c r="J19" s="163" t="s">
        <v>67</v>
      </c>
      <c r="K19" s="164" t="s">
        <v>67</v>
      </c>
    </row>
    <row r="20" spans="1:11" ht="15" customHeight="1" x14ac:dyDescent="0.35">
      <c r="A20" s="86" t="str">
        <f>'Data Inputs'!M22&amp;" Design Year"</f>
        <v>0 Design Year</v>
      </c>
      <c r="B20" s="93" t="s">
        <v>210</v>
      </c>
      <c r="C20" s="94" t="s">
        <v>82</v>
      </c>
      <c r="D20" s="93" t="s">
        <v>210</v>
      </c>
      <c r="E20" s="94" t="s">
        <v>82</v>
      </c>
      <c r="F20" s="93" t="s">
        <v>210</v>
      </c>
      <c r="G20" s="94" t="s">
        <v>82</v>
      </c>
      <c r="H20" s="93" t="s">
        <v>210</v>
      </c>
      <c r="I20" s="94" t="s">
        <v>82</v>
      </c>
      <c r="J20" s="93" t="s">
        <v>210</v>
      </c>
      <c r="K20" s="94" t="s">
        <v>82</v>
      </c>
    </row>
    <row r="21" spans="1:11" ht="15" customHeight="1" x14ac:dyDescent="0.35">
      <c r="A21" s="87" t="s">
        <v>207</v>
      </c>
      <c r="B21" s="95" t="s">
        <v>67</v>
      </c>
      <c r="C21" s="96" t="s">
        <v>67</v>
      </c>
      <c r="D21" s="95" t="s">
        <v>67</v>
      </c>
      <c r="E21" s="96" t="s">
        <v>67</v>
      </c>
      <c r="F21" s="95" t="s">
        <v>67</v>
      </c>
      <c r="G21" s="96" t="s">
        <v>67</v>
      </c>
      <c r="H21" s="95" t="s">
        <v>67</v>
      </c>
      <c r="I21" s="96" t="s">
        <v>67</v>
      </c>
      <c r="J21" s="95" t="s">
        <v>67</v>
      </c>
      <c r="K21" s="96" t="s">
        <v>67</v>
      </c>
    </row>
    <row r="22" spans="1:11" ht="15" customHeight="1" x14ac:dyDescent="0.35">
      <c r="A22" s="87" t="s">
        <v>213</v>
      </c>
      <c r="B22" s="95"/>
      <c r="C22" s="96"/>
      <c r="D22" s="95"/>
      <c r="E22" s="96"/>
      <c r="F22" s="95"/>
      <c r="G22" s="96"/>
      <c r="H22" s="95"/>
      <c r="I22" s="96"/>
      <c r="J22" s="95"/>
      <c r="K22" s="96"/>
    </row>
    <row r="23" spans="1:11" ht="15" customHeight="1" x14ac:dyDescent="0.35">
      <c r="A23" s="87" t="s">
        <v>208</v>
      </c>
      <c r="B23" s="95"/>
      <c r="C23" s="96"/>
      <c r="D23" s="95"/>
      <c r="E23" s="96"/>
      <c r="F23" s="95"/>
      <c r="G23" s="96"/>
      <c r="H23" s="95"/>
      <c r="I23" s="96"/>
      <c r="J23" s="95"/>
      <c r="K23" s="96"/>
    </row>
    <row r="24" spans="1:11" ht="15" customHeight="1" thickBot="1" x14ac:dyDescent="0.4">
      <c r="A24" s="87" t="s">
        <v>209</v>
      </c>
      <c r="B24" s="95" t="s">
        <v>67</v>
      </c>
      <c r="C24" s="96" t="s">
        <v>67</v>
      </c>
      <c r="D24" s="95" t="s">
        <v>67</v>
      </c>
      <c r="E24" s="96" t="s">
        <v>67</v>
      </c>
      <c r="F24" s="95" t="s">
        <v>67</v>
      </c>
      <c r="G24" s="96" t="s">
        <v>67</v>
      </c>
      <c r="H24" s="95" t="s">
        <v>67</v>
      </c>
      <c r="I24" s="96" t="s">
        <v>67</v>
      </c>
      <c r="J24" s="95" t="s">
        <v>67</v>
      </c>
      <c r="K24" s="96" t="s">
        <v>67</v>
      </c>
    </row>
    <row r="25" spans="1:11" ht="15" customHeight="1" thickBot="1" x14ac:dyDescent="0.4">
      <c r="A25" s="84" t="s">
        <v>211</v>
      </c>
      <c r="B25" s="99"/>
      <c r="C25" s="99"/>
      <c r="D25" s="99"/>
      <c r="E25" s="99"/>
      <c r="F25" s="99"/>
      <c r="G25" s="99"/>
      <c r="H25" s="99"/>
      <c r="I25" s="99"/>
      <c r="J25" s="99"/>
      <c r="K25" s="100"/>
    </row>
    <row r="26" spans="1:11" ht="15" customHeight="1" x14ac:dyDescent="0.35">
      <c r="A26" s="88" t="s">
        <v>219</v>
      </c>
      <c r="B26" s="283" t="s">
        <v>67</v>
      </c>
      <c r="C26" s="284"/>
      <c r="D26" s="283" t="s">
        <v>67</v>
      </c>
      <c r="E26" s="284"/>
      <c r="F26" s="283" t="s">
        <v>67</v>
      </c>
      <c r="G26" s="284"/>
      <c r="H26" s="283" t="s">
        <v>67</v>
      </c>
      <c r="I26" s="284"/>
      <c r="J26" s="283" t="s">
        <v>67</v>
      </c>
      <c r="K26" s="284"/>
    </row>
    <row r="27" spans="1:11" ht="15" customHeight="1" x14ac:dyDescent="0.35">
      <c r="A27" s="88" t="s">
        <v>222</v>
      </c>
      <c r="B27" s="318" t="str">
        <f>'Data Inputs'!$G$12&amp;" to "&amp;'Data Inputs'!$J$12</f>
        <v xml:space="preserve"> to </v>
      </c>
      <c r="C27" s="319"/>
      <c r="D27" s="318" t="str">
        <f>'Data Inputs'!$G$12&amp;" to "&amp;'Data Inputs'!$J$12</f>
        <v xml:space="preserve"> to </v>
      </c>
      <c r="E27" s="319"/>
      <c r="F27" s="318" t="str">
        <f>'Data Inputs'!$G$12&amp;" to "&amp;'Data Inputs'!$J$12</f>
        <v xml:space="preserve"> to </v>
      </c>
      <c r="G27" s="319"/>
      <c r="H27" s="318" t="str">
        <f>'Data Inputs'!$G$12&amp;" to "&amp;'Data Inputs'!$J$12</f>
        <v xml:space="preserve"> to </v>
      </c>
      <c r="I27" s="319"/>
      <c r="J27" s="318" t="str">
        <f>'Data Inputs'!$G$12&amp;" to "&amp;'Data Inputs'!$J$12</f>
        <v xml:space="preserve"> to </v>
      </c>
      <c r="K27" s="319"/>
    </row>
    <row r="28" spans="1:11" ht="15" customHeight="1" x14ac:dyDescent="0.35">
      <c r="A28" s="88" t="s">
        <v>220</v>
      </c>
      <c r="B28" s="283"/>
      <c r="C28" s="284"/>
      <c r="D28" s="283"/>
      <c r="E28" s="284"/>
      <c r="F28" s="283"/>
      <c r="G28" s="284"/>
      <c r="H28" s="283"/>
      <c r="I28" s="284"/>
      <c r="J28" s="283"/>
      <c r="K28" s="284"/>
    </row>
    <row r="29" spans="1:11" ht="15" customHeight="1" thickBot="1" x14ac:dyDescent="0.4">
      <c r="A29" s="88" t="s">
        <v>221</v>
      </c>
      <c r="B29" s="283"/>
      <c r="C29" s="284"/>
      <c r="D29" s="283"/>
      <c r="E29" s="284"/>
      <c r="F29" s="283"/>
      <c r="G29" s="284"/>
      <c r="H29" s="283"/>
      <c r="I29" s="284"/>
      <c r="J29" s="283"/>
      <c r="K29" s="284"/>
    </row>
    <row r="30" spans="1:11" ht="15" customHeight="1" thickBot="1" x14ac:dyDescent="0.4">
      <c r="A30" s="84" t="s">
        <v>212</v>
      </c>
      <c r="B30" s="99"/>
      <c r="C30" s="99"/>
      <c r="D30" s="99"/>
      <c r="E30" s="99"/>
      <c r="F30" s="99"/>
      <c r="G30" s="99"/>
      <c r="H30" s="99"/>
      <c r="I30" s="99"/>
      <c r="J30" s="99"/>
      <c r="K30" s="100"/>
    </row>
    <row r="31" spans="1:11" ht="30" customHeight="1" thickBot="1" x14ac:dyDescent="0.4">
      <c r="A31" s="89" t="s">
        <v>223</v>
      </c>
      <c r="B31" s="316" t="s">
        <v>67</v>
      </c>
      <c r="C31" s="317"/>
      <c r="D31" s="316" t="s">
        <v>67</v>
      </c>
      <c r="E31" s="317"/>
      <c r="F31" s="316" t="s">
        <v>67</v>
      </c>
      <c r="G31" s="317"/>
      <c r="H31" s="316" t="s">
        <v>67</v>
      </c>
      <c r="I31" s="317"/>
      <c r="J31" s="316" t="s">
        <v>67</v>
      </c>
      <c r="K31" s="317"/>
    </row>
    <row r="32" spans="1:11" ht="15" customHeight="1" thickBot="1" x14ac:dyDescent="0.4">
      <c r="A32" s="84" t="s">
        <v>203</v>
      </c>
      <c r="B32" s="99"/>
      <c r="C32" s="99"/>
      <c r="D32" s="99"/>
      <c r="E32" s="99"/>
      <c r="F32" s="99"/>
      <c r="G32" s="99"/>
      <c r="H32" s="99"/>
      <c r="I32" s="99"/>
      <c r="J32" s="99"/>
      <c r="K32" s="100"/>
    </row>
    <row r="33" spans="1:11" ht="15" customHeight="1" x14ac:dyDescent="0.35">
      <c r="A33" s="86" t="s">
        <v>204</v>
      </c>
      <c r="B33" s="315" t="s">
        <v>229</v>
      </c>
      <c r="C33" s="312"/>
      <c r="D33" s="283" t="s">
        <v>67</v>
      </c>
      <c r="E33" s="284"/>
      <c r="F33" s="283" t="s">
        <v>67</v>
      </c>
      <c r="G33" s="284"/>
      <c r="H33" s="283" t="s">
        <v>67</v>
      </c>
      <c r="I33" s="284"/>
      <c r="J33" s="283" t="s">
        <v>67</v>
      </c>
      <c r="K33" s="284"/>
    </row>
    <row r="34" spans="1:11" ht="15" customHeight="1" thickBot="1" x14ac:dyDescent="0.4">
      <c r="A34" s="86" t="s">
        <v>205</v>
      </c>
      <c r="B34" s="315" t="s">
        <v>229</v>
      </c>
      <c r="C34" s="312"/>
      <c r="D34" s="283" t="s">
        <v>67</v>
      </c>
      <c r="E34" s="284"/>
      <c r="F34" s="283" t="s">
        <v>67</v>
      </c>
      <c r="G34" s="284"/>
      <c r="H34" s="283" t="s">
        <v>67</v>
      </c>
      <c r="I34" s="284"/>
      <c r="J34" s="283" t="s">
        <v>67</v>
      </c>
      <c r="K34" s="284"/>
    </row>
    <row r="35" spans="1:11" ht="15" customHeight="1" thickBot="1" x14ac:dyDescent="0.4">
      <c r="A35" s="84" t="s">
        <v>218</v>
      </c>
      <c r="B35" s="99"/>
      <c r="C35" s="99"/>
      <c r="D35" s="99"/>
      <c r="E35" s="99"/>
      <c r="F35" s="99"/>
      <c r="G35" s="99"/>
      <c r="H35" s="99"/>
      <c r="I35" s="99"/>
      <c r="J35" s="99"/>
      <c r="K35" s="100"/>
    </row>
    <row r="36" spans="1:11" ht="15" customHeight="1" x14ac:dyDescent="0.35">
      <c r="A36" s="90" t="s">
        <v>215</v>
      </c>
      <c r="B36" s="311" t="s">
        <v>229</v>
      </c>
      <c r="C36" s="312"/>
      <c r="D36" s="313" t="s">
        <v>67</v>
      </c>
      <c r="E36" s="314"/>
      <c r="F36" s="313" t="s">
        <v>67</v>
      </c>
      <c r="G36" s="314"/>
      <c r="H36" s="313" t="s">
        <v>67</v>
      </c>
      <c r="I36" s="314"/>
      <c r="J36" s="313" t="s">
        <v>67</v>
      </c>
      <c r="K36" s="314"/>
    </row>
    <row r="37" spans="1:11" ht="20" customHeight="1" x14ac:dyDescent="0.35">
      <c r="A37" s="308" t="s">
        <v>214</v>
      </c>
      <c r="B37" s="222"/>
      <c r="C37" s="306"/>
      <c r="D37" s="306"/>
      <c r="E37" s="306"/>
      <c r="F37" s="306"/>
      <c r="G37" s="306"/>
      <c r="H37" s="306"/>
      <c r="I37" s="306"/>
      <c r="J37" s="306"/>
      <c r="K37" s="307"/>
    </row>
    <row r="38" spans="1:11" ht="20" customHeight="1" x14ac:dyDescent="0.35">
      <c r="A38" s="308"/>
      <c r="B38" s="222"/>
      <c r="C38" s="306"/>
      <c r="D38" s="306"/>
      <c r="E38" s="306"/>
      <c r="F38" s="306"/>
      <c r="G38" s="306"/>
      <c r="H38" s="306"/>
      <c r="I38" s="306"/>
      <c r="J38" s="306"/>
      <c r="K38" s="307"/>
    </row>
    <row r="39" spans="1:11" ht="40" customHeight="1" thickBot="1" x14ac:dyDescent="0.4">
      <c r="A39" s="91" t="s">
        <v>226</v>
      </c>
      <c r="B39" s="305"/>
      <c r="C39" s="304"/>
      <c r="D39" s="304"/>
      <c r="E39" s="92" t="s">
        <v>216</v>
      </c>
      <c r="F39" s="304"/>
      <c r="G39" s="304"/>
      <c r="H39" s="304"/>
      <c r="I39" s="304"/>
      <c r="J39" s="92" t="s">
        <v>217</v>
      </c>
      <c r="K39" s="97"/>
    </row>
  </sheetData>
  <sheetProtection algorithmName="SHA-512" hashValue="rw8GYKd5Qh7TABSTxqMgH9oO0t0snbRVJDDmm2fYxq/tSCdEY/ScXjSK2U7fFygt/uqsEjaTq5pusX46q6JX2g==" saltValue="1UL+vm6wjbUlDSg1R+KA+g==" spinCount="100000" sheet="1" objects="1" scenarios="1" selectLockedCells="1"/>
  <mergeCells count="91">
    <mergeCell ref="J5:K5"/>
    <mergeCell ref="B27:C27"/>
    <mergeCell ref="D27:E27"/>
    <mergeCell ref="F27:G27"/>
    <mergeCell ref="H27:I27"/>
    <mergeCell ref="J27:K27"/>
    <mergeCell ref="B10:C10"/>
    <mergeCell ref="D10:E10"/>
    <mergeCell ref="F10:G10"/>
    <mergeCell ref="H10:I10"/>
    <mergeCell ref="J10:K10"/>
    <mergeCell ref="H11:I11"/>
    <mergeCell ref="H12:I12"/>
    <mergeCell ref="J11:K11"/>
    <mergeCell ref="J12:K12"/>
    <mergeCell ref="B14:C14"/>
    <mergeCell ref="D14:E14"/>
    <mergeCell ref="F14:G14"/>
    <mergeCell ref="H14:I14"/>
    <mergeCell ref="J14:K14"/>
    <mergeCell ref="B11:C11"/>
    <mergeCell ref="B12:C12"/>
    <mergeCell ref="D11:E11"/>
    <mergeCell ref="D12:E12"/>
    <mergeCell ref="F11:G11"/>
    <mergeCell ref="F12:G12"/>
    <mergeCell ref="B26:C26"/>
    <mergeCell ref="D26:E26"/>
    <mergeCell ref="F26:G26"/>
    <mergeCell ref="H26:I26"/>
    <mergeCell ref="J26:K26"/>
    <mergeCell ref="B28:C28"/>
    <mergeCell ref="B29:C29"/>
    <mergeCell ref="D28:E28"/>
    <mergeCell ref="F28:G28"/>
    <mergeCell ref="H28:I28"/>
    <mergeCell ref="J28:K28"/>
    <mergeCell ref="D29:E29"/>
    <mergeCell ref="F29:G29"/>
    <mergeCell ref="H29:I29"/>
    <mergeCell ref="J29:K29"/>
    <mergeCell ref="B31:C31"/>
    <mergeCell ref="D31:E31"/>
    <mergeCell ref="F31:G31"/>
    <mergeCell ref="H31:I31"/>
    <mergeCell ref="J31:K31"/>
    <mergeCell ref="F34:G34"/>
    <mergeCell ref="H34:I34"/>
    <mergeCell ref="J34:K34"/>
    <mergeCell ref="B33:C33"/>
    <mergeCell ref="D33:E33"/>
    <mergeCell ref="F33:G33"/>
    <mergeCell ref="H33:I33"/>
    <mergeCell ref="J33:K33"/>
    <mergeCell ref="F39:I39"/>
    <mergeCell ref="B39:D39"/>
    <mergeCell ref="B37:K38"/>
    <mergeCell ref="A37:A38"/>
    <mergeCell ref="B8:C8"/>
    <mergeCell ref="D8:E8"/>
    <mergeCell ref="F8:G8"/>
    <mergeCell ref="H8:I8"/>
    <mergeCell ref="J8:K8"/>
    <mergeCell ref="B36:C36"/>
    <mergeCell ref="D36:E36"/>
    <mergeCell ref="F36:G36"/>
    <mergeCell ref="H36:I36"/>
    <mergeCell ref="J36:K36"/>
    <mergeCell ref="B34:C34"/>
    <mergeCell ref="D34:E34"/>
    <mergeCell ref="A1:A5"/>
    <mergeCell ref="G2:I2"/>
    <mergeCell ref="G3:I3"/>
    <mergeCell ref="B3:E3"/>
    <mergeCell ref="B1:D1"/>
    <mergeCell ref="B2:D2"/>
    <mergeCell ref="E1:K1"/>
    <mergeCell ref="B4:C4"/>
    <mergeCell ref="D4:E4"/>
    <mergeCell ref="F4:G4"/>
    <mergeCell ref="H4:I4"/>
    <mergeCell ref="J4:K4"/>
    <mergeCell ref="B5:C5"/>
    <mergeCell ref="D5:E5"/>
    <mergeCell ref="F5:G5"/>
    <mergeCell ref="H5:I5"/>
    <mergeCell ref="B7:C7"/>
    <mergeCell ref="D7:E7"/>
    <mergeCell ref="F7:G7"/>
    <mergeCell ref="H7:I7"/>
    <mergeCell ref="J7:K7"/>
  </mergeCells>
  <conditionalFormatting sqref="B12:K12">
    <cfRule type="colorScale" priority="33">
      <colorScale>
        <cfvo type="min"/>
        <cfvo type="max"/>
        <color rgb="FF63BE7B"/>
        <color rgb="FFFCFCFF"/>
      </colorScale>
    </cfRule>
  </conditionalFormatting>
  <conditionalFormatting sqref="D17 B17 F17 H17 J17">
    <cfRule type="colorScale" priority="32">
      <colorScale>
        <cfvo type="min"/>
        <cfvo type="max"/>
        <color rgb="FF63BE7B"/>
        <color rgb="FFFCFCFF"/>
      </colorScale>
    </cfRule>
  </conditionalFormatting>
  <conditionalFormatting sqref="E17 C17 G17 I17 K17">
    <cfRule type="colorScale" priority="31">
      <colorScale>
        <cfvo type="min"/>
        <cfvo type="max"/>
        <color rgb="FF63BE7B"/>
        <color rgb="FFFCFCFF"/>
      </colorScale>
    </cfRule>
  </conditionalFormatting>
  <conditionalFormatting sqref="D18 B18 F18 H18 J18">
    <cfRule type="colorScale" priority="30">
      <colorScale>
        <cfvo type="min"/>
        <cfvo type="max"/>
        <color rgb="FF63BE7B"/>
        <color rgb="FFFCFCFF"/>
      </colorScale>
    </cfRule>
  </conditionalFormatting>
  <conditionalFormatting sqref="E18 C18 G18 I18 K18">
    <cfRule type="colorScale" priority="29">
      <colorScale>
        <cfvo type="min"/>
        <cfvo type="max"/>
        <color rgb="FF63BE7B"/>
        <color rgb="FFFCFCFF"/>
      </colorScale>
    </cfRule>
  </conditionalFormatting>
  <conditionalFormatting sqref="B22 D22 F22 H22 J22">
    <cfRule type="colorScale" priority="28">
      <colorScale>
        <cfvo type="min"/>
        <cfvo type="max"/>
        <color rgb="FF63BE7B"/>
        <color rgb="FFFCFCFF"/>
      </colorScale>
    </cfRule>
  </conditionalFormatting>
  <conditionalFormatting sqref="C22 E22 G22 I22 K22">
    <cfRule type="colorScale" priority="27">
      <colorScale>
        <cfvo type="min"/>
        <cfvo type="max"/>
        <color rgb="FF63BE7B"/>
        <color rgb="FFFCFCFF"/>
      </colorScale>
    </cfRule>
  </conditionalFormatting>
  <conditionalFormatting sqref="B23 D23 F23 H23 J23">
    <cfRule type="colorScale" priority="26">
      <colorScale>
        <cfvo type="min"/>
        <cfvo type="max"/>
        <color rgb="FF63BE7B"/>
        <color rgb="FFFCFCFF"/>
      </colorScale>
    </cfRule>
  </conditionalFormatting>
  <conditionalFormatting sqref="C23 E23 G23 I23 K23">
    <cfRule type="colorScale" priority="25">
      <colorScale>
        <cfvo type="min"/>
        <cfvo type="max"/>
        <color rgb="FF63BE7B"/>
        <color rgb="FFFCFCFF"/>
      </colorScale>
    </cfRule>
  </conditionalFormatting>
  <conditionalFormatting sqref="B28:K28">
    <cfRule type="colorScale" priority="24">
      <colorScale>
        <cfvo type="min"/>
        <cfvo type="max"/>
        <color rgb="FF63BE7B"/>
        <color rgb="FFFCFCFF"/>
      </colorScale>
    </cfRule>
  </conditionalFormatting>
  <conditionalFormatting sqref="B29:K29">
    <cfRule type="colorScale" priority="23">
      <colorScale>
        <cfvo type="min"/>
        <cfvo type="max"/>
        <color rgb="FF63BE7B"/>
        <color rgb="FFFCFCFF"/>
      </colorScale>
    </cfRule>
  </conditionalFormatting>
  <conditionalFormatting sqref="B24:K24">
    <cfRule type="cellIs" dxfId="25" priority="21" operator="equal">
      <formula>"No"</formula>
    </cfRule>
    <cfRule type="cellIs" dxfId="24" priority="22" operator="equal">
      <formula>"Yes"</formula>
    </cfRule>
  </conditionalFormatting>
  <conditionalFormatting sqref="D36:K36">
    <cfRule type="cellIs" dxfId="23" priority="19" operator="equal">
      <formula>"No"</formula>
    </cfRule>
    <cfRule type="cellIs" dxfId="22" priority="20" operator="equal">
      <formula>"Yes"</formula>
    </cfRule>
  </conditionalFormatting>
  <conditionalFormatting sqref="B16:K16 B21:K21">
    <cfRule type="cellIs" dxfId="21" priority="12" operator="equal">
      <formula>"F"</formula>
    </cfRule>
    <cfRule type="cellIs" dxfId="20" priority="13" operator="equal">
      <formula>"E"</formula>
    </cfRule>
    <cfRule type="cellIs" dxfId="19" priority="14" operator="equal">
      <formula>"D"</formula>
    </cfRule>
    <cfRule type="cellIs" dxfId="18" priority="15" operator="equal">
      <formula>"C"</formula>
    </cfRule>
    <cfRule type="cellIs" dxfId="17" priority="16" operator="equal">
      <formula>"B"</formula>
    </cfRule>
    <cfRule type="cellIs" dxfId="16" priority="17" operator="equal">
      <formula>"A"</formula>
    </cfRule>
    <cfRule type="iconSet" priority="18">
      <iconSet>
        <cfvo type="percent" val="0"/>
        <cfvo type="percent" val="33"/>
        <cfvo type="percent" val="67"/>
      </iconSet>
    </cfRule>
  </conditionalFormatting>
  <conditionalFormatting sqref="B31:K31">
    <cfRule type="cellIs" dxfId="15" priority="8" operator="equal">
      <formula>"Not Accommodated"</formula>
    </cfRule>
    <cfRule type="cellIs" dxfId="14" priority="9" operator="equal">
      <formula>"Poorly"</formula>
    </cfRule>
    <cfRule type="cellIs" dxfId="13" priority="10" operator="equal">
      <formula>"Adequately"</formula>
    </cfRule>
    <cfRule type="cellIs" dxfId="12" priority="11" operator="equal">
      <formula>"Well"</formula>
    </cfRule>
  </conditionalFormatting>
  <conditionalFormatting sqref="D33:K34">
    <cfRule type="cellIs" dxfId="11" priority="4" operator="equal">
      <formula>"Negative"</formula>
    </cfRule>
    <cfRule type="cellIs" dxfId="10" priority="5" operator="equal">
      <formula>"Opposed"</formula>
    </cfRule>
    <cfRule type="cellIs" dxfId="9" priority="6" operator="equal">
      <formula>"Neutral"</formula>
    </cfRule>
    <cfRule type="cellIs" dxfId="8" priority="7" operator="equal">
      <formula>"Supportive"</formula>
    </cfRule>
  </conditionalFormatting>
  <conditionalFormatting sqref="D8:K8">
    <cfRule type="colorScale" priority="3">
      <colorScale>
        <cfvo type="min"/>
        <cfvo type="max"/>
        <color rgb="FF63BE7B"/>
        <color rgb="FFFCFCFF"/>
      </colorScale>
    </cfRule>
  </conditionalFormatting>
  <conditionalFormatting sqref="B19:K19">
    <cfRule type="cellIs" dxfId="7" priority="1" operator="equal">
      <formula>"No"</formula>
    </cfRule>
    <cfRule type="cellIs" dxfId="6" priority="2" operator="equal">
      <formula>"Yes"</formula>
    </cfRule>
  </conditionalFormatting>
  <pageMargins left="0.25" right="0.25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19E75B35-FA3A-4CEA-A5F4-199229D72563}">
          <x14:formula1>
            <xm:f>'Dropdown Menus'!$C$6:$C$31</xm:f>
          </x14:formula1>
          <xm:sqref>D5:K5</xm:sqref>
        </x14:dataValidation>
        <x14:dataValidation type="list" allowBlank="1" showInputMessage="1" showErrorMessage="1" xr:uid="{74718348-610B-441B-8B85-69EF5CFE6C9B}">
          <x14:formula1>
            <xm:f>'Dropdown Menus'!$I$6:$I$9</xm:f>
          </x14:formula1>
          <xm:sqref>B10:K10</xm:sqref>
        </x14:dataValidation>
        <x14:dataValidation type="list" allowBlank="1" showInputMessage="1" showErrorMessage="1" xr:uid="{4E00AD09-F7C5-4B45-9722-19A92C18A14F}">
          <x14:formula1>
            <xm:f>'Dropdown Menus'!$I$12:$I$17</xm:f>
          </x14:formula1>
          <xm:sqref>B14:K14</xm:sqref>
        </x14:dataValidation>
        <x14:dataValidation type="list" allowBlank="1" showInputMessage="1" showErrorMessage="1" xr:uid="{EB7FC3D7-D2C2-4976-8D1C-1F4132F9962E}">
          <x14:formula1>
            <xm:f>'Dropdown Menus'!$A$12:$A$14</xm:f>
          </x14:formula1>
          <xm:sqref>B19:K19 B24:K24 D36:K36</xm:sqref>
        </x14:dataValidation>
        <x14:dataValidation type="list" allowBlank="1" showInputMessage="1" showErrorMessage="1" xr:uid="{55522EA3-AEF6-42B1-B79E-3E09C172BAC8}">
          <x14:formula1>
            <xm:f>'Dropdown Menus'!$I$20:$I$27</xm:f>
          </x14:formula1>
          <xm:sqref>B26:K26</xm:sqref>
        </x14:dataValidation>
        <x14:dataValidation type="list" allowBlank="1" showInputMessage="1" showErrorMessage="1" xr:uid="{730E0834-8AB9-4D70-A28D-2E1E71BC3466}">
          <x14:formula1>
            <xm:f>'Dropdown Menus'!$K$6:$K$11</xm:f>
          </x14:formula1>
          <xm:sqref>B31:K31</xm:sqref>
        </x14:dataValidation>
        <x14:dataValidation type="list" allowBlank="1" showInputMessage="1" showErrorMessage="1" xr:uid="{03070837-CFE9-48EA-8346-A5666E54E420}">
          <x14:formula1>
            <xm:f>'Dropdown Menus'!$K$14:$K$20</xm:f>
          </x14:formula1>
          <xm:sqref>B16:K16 B21:K21</xm:sqref>
        </x14:dataValidation>
        <x14:dataValidation type="list" allowBlank="1" showInputMessage="1" showErrorMessage="1" xr:uid="{79709555-AFEA-488C-890B-FD3234F7E9F1}">
          <x14:formula1>
            <xm:f>'Dropdown Menus'!$I$30:$I$35</xm:f>
          </x14:formula1>
          <xm:sqref>D33:K34</xm:sqref>
        </x14:dataValidation>
        <x14:dataValidation type="list" allowBlank="1" showInputMessage="1" showErrorMessage="1" xr:uid="{FA619643-6C9F-4E76-BB0D-D7966BA3F0D6}">
          <x14:formula1>
            <xm:f>'Dropdown Menus'!$E$28:$E$30</xm:f>
          </x14:formula1>
          <xm:sqref>D7:K7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7266F-CD71-49E0-B849-AC17D5541125}">
  <dimension ref="A5:K36"/>
  <sheetViews>
    <sheetView workbookViewId="0">
      <selection activeCell="E29" sqref="E29"/>
    </sheetView>
  </sheetViews>
  <sheetFormatPr defaultRowHeight="14.5" x14ac:dyDescent="0.35"/>
  <cols>
    <col min="1" max="1" width="13" customWidth="1"/>
    <col min="3" max="3" width="28.1796875" bestFit="1" customWidth="1"/>
    <col min="5" max="5" width="24.453125" customWidth="1"/>
    <col min="7" max="7" width="34.6328125" bestFit="1" customWidth="1"/>
    <col min="9" max="9" width="23.90625" customWidth="1"/>
    <col min="11" max="11" width="26.36328125" customWidth="1"/>
  </cols>
  <sheetData>
    <row r="5" spans="1:11" ht="43.5" x14ac:dyDescent="0.35">
      <c r="A5" s="16" t="s">
        <v>66</v>
      </c>
      <c r="C5" s="16" t="s">
        <v>68</v>
      </c>
      <c r="E5" t="s">
        <v>117</v>
      </c>
      <c r="G5" t="s">
        <v>167</v>
      </c>
      <c r="I5" t="s">
        <v>227</v>
      </c>
      <c r="K5" t="s">
        <v>239</v>
      </c>
    </row>
    <row r="6" spans="1:11" x14ac:dyDescent="0.35">
      <c r="A6" s="15" t="s">
        <v>67</v>
      </c>
      <c r="C6" s="20" t="s">
        <v>48</v>
      </c>
      <c r="E6" t="s">
        <v>67</v>
      </c>
      <c r="G6" t="s">
        <v>67</v>
      </c>
      <c r="I6" t="s">
        <v>67</v>
      </c>
      <c r="K6" t="s">
        <v>67</v>
      </c>
    </row>
    <row r="7" spans="1:11" x14ac:dyDescent="0.35">
      <c r="A7" s="15">
        <v>3</v>
      </c>
      <c r="C7" s="18" t="s">
        <v>0</v>
      </c>
      <c r="E7" t="s">
        <v>118</v>
      </c>
      <c r="G7" t="s">
        <v>168</v>
      </c>
      <c r="I7" t="s">
        <v>229</v>
      </c>
      <c r="K7" t="s">
        <v>244</v>
      </c>
    </row>
    <row r="8" spans="1:11" x14ac:dyDescent="0.35">
      <c r="A8" s="15">
        <v>4</v>
      </c>
      <c r="C8" s="18" t="s">
        <v>58</v>
      </c>
      <c r="E8" t="s">
        <v>119</v>
      </c>
      <c r="G8" t="s">
        <v>169</v>
      </c>
      <c r="I8" t="s">
        <v>248</v>
      </c>
      <c r="K8" t="s">
        <v>245</v>
      </c>
    </row>
    <row r="9" spans="1:11" x14ac:dyDescent="0.35">
      <c r="A9" s="15" t="s">
        <v>100</v>
      </c>
      <c r="C9" s="18" t="s">
        <v>59</v>
      </c>
      <c r="E9" t="s">
        <v>120</v>
      </c>
      <c r="G9" t="s">
        <v>170</v>
      </c>
      <c r="I9" t="s">
        <v>100</v>
      </c>
      <c r="K9" t="s">
        <v>246</v>
      </c>
    </row>
    <row r="10" spans="1:11" x14ac:dyDescent="0.35">
      <c r="C10" s="19" t="s">
        <v>6</v>
      </c>
      <c r="E10" t="s">
        <v>121</v>
      </c>
      <c r="G10" t="s">
        <v>171</v>
      </c>
      <c r="K10" t="s">
        <v>247</v>
      </c>
    </row>
    <row r="11" spans="1:11" x14ac:dyDescent="0.35">
      <c r="A11" t="s">
        <v>73</v>
      </c>
      <c r="C11" s="18" t="s">
        <v>60</v>
      </c>
      <c r="E11" t="s">
        <v>122</v>
      </c>
      <c r="G11" t="s">
        <v>172</v>
      </c>
      <c r="I11" t="s">
        <v>228</v>
      </c>
      <c r="K11" t="s">
        <v>229</v>
      </c>
    </row>
    <row r="12" spans="1:11" x14ac:dyDescent="0.35">
      <c r="A12" t="s">
        <v>67</v>
      </c>
      <c r="C12" s="18" t="s">
        <v>18</v>
      </c>
      <c r="G12" t="s">
        <v>173</v>
      </c>
      <c r="I12" t="s">
        <v>67</v>
      </c>
    </row>
    <row r="13" spans="1:11" x14ac:dyDescent="0.35">
      <c r="A13" t="s">
        <v>64</v>
      </c>
      <c r="C13" s="18" t="s">
        <v>70</v>
      </c>
      <c r="E13" t="s">
        <v>101</v>
      </c>
      <c r="G13" t="s">
        <v>174</v>
      </c>
      <c r="I13" t="s">
        <v>230</v>
      </c>
      <c r="K13" t="s">
        <v>254</v>
      </c>
    </row>
    <row r="14" spans="1:11" x14ac:dyDescent="0.35">
      <c r="A14" t="s">
        <v>65</v>
      </c>
      <c r="C14" s="19" t="s">
        <v>4</v>
      </c>
      <c r="E14" t="s">
        <v>67</v>
      </c>
      <c r="G14" t="s">
        <v>175</v>
      </c>
      <c r="I14" t="s">
        <v>231</v>
      </c>
      <c r="K14" t="s">
        <v>67</v>
      </c>
    </row>
    <row r="15" spans="1:11" x14ac:dyDescent="0.35">
      <c r="C15" s="18" t="s">
        <v>3</v>
      </c>
      <c r="E15" t="s">
        <v>123</v>
      </c>
      <c r="G15" t="s">
        <v>176</v>
      </c>
      <c r="I15" t="s">
        <v>232</v>
      </c>
      <c r="K15" t="s">
        <v>255</v>
      </c>
    </row>
    <row r="16" spans="1:11" x14ac:dyDescent="0.35">
      <c r="C16" s="18" t="s">
        <v>5</v>
      </c>
      <c r="E16" t="s">
        <v>124</v>
      </c>
      <c r="G16" t="s">
        <v>177</v>
      </c>
      <c r="I16" t="s">
        <v>233</v>
      </c>
      <c r="K16" t="s">
        <v>256</v>
      </c>
    </row>
    <row r="17" spans="3:11" x14ac:dyDescent="0.35">
      <c r="C17" s="18" t="s">
        <v>69</v>
      </c>
      <c r="E17" t="s">
        <v>125</v>
      </c>
      <c r="G17" t="s">
        <v>178</v>
      </c>
      <c r="I17" t="s">
        <v>100</v>
      </c>
      <c r="K17" t="s">
        <v>257</v>
      </c>
    </row>
    <row r="18" spans="3:11" x14ac:dyDescent="0.35">
      <c r="C18" s="19" t="s">
        <v>8</v>
      </c>
      <c r="E18" t="s">
        <v>126</v>
      </c>
      <c r="G18" t="s">
        <v>179</v>
      </c>
      <c r="K18" t="s">
        <v>258</v>
      </c>
    </row>
    <row r="19" spans="3:11" x14ac:dyDescent="0.35">
      <c r="C19" s="18" t="s">
        <v>9</v>
      </c>
      <c r="E19" t="s">
        <v>127</v>
      </c>
      <c r="G19" t="s">
        <v>180</v>
      </c>
      <c r="I19" t="s">
        <v>211</v>
      </c>
      <c r="K19" t="s">
        <v>91</v>
      </c>
    </row>
    <row r="20" spans="3:11" x14ac:dyDescent="0.35">
      <c r="C20" s="18" t="s">
        <v>2</v>
      </c>
      <c r="G20" t="s">
        <v>181</v>
      </c>
      <c r="I20" t="s">
        <v>67</v>
      </c>
      <c r="K20" t="s">
        <v>259</v>
      </c>
    </row>
    <row r="21" spans="3:11" x14ac:dyDescent="0.35">
      <c r="C21" s="18" t="s">
        <v>47</v>
      </c>
      <c r="E21" t="s">
        <v>162</v>
      </c>
      <c r="G21" t="s">
        <v>182</v>
      </c>
      <c r="I21" t="s">
        <v>229</v>
      </c>
    </row>
    <row r="22" spans="3:11" x14ac:dyDescent="0.35">
      <c r="C22" s="19" t="s">
        <v>10</v>
      </c>
      <c r="E22" t="s">
        <v>67</v>
      </c>
      <c r="G22" t="s">
        <v>183</v>
      </c>
      <c r="I22" t="s">
        <v>234</v>
      </c>
    </row>
    <row r="23" spans="3:11" x14ac:dyDescent="0.35">
      <c r="C23" s="18" t="s">
        <v>11</v>
      </c>
      <c r="E23" t="s">
        <v>163</v>
      </c>
      <c r="G23" t="s">
        <v>184</v>
      </c>
      <c r="I23" t="s">
        <v>237</v>
      </c>
    </row>
    <row r="24" spans="3:11" x14ac:dyDescent="0.35">
      <c r="C24" s="18" t="s">
        <v>12</v>
      </c>
      <c r="E24" t="s">
        <v>164</v>
      </c>
      <c r="G24" t="s">
        <v>185</v>
      </c>
      <c r="I24" t="s">
        <v>236</v>
      </c>
    </row>
    <row r="25" spans="3:11" x14ac:dyDescent="0.35">
      <c r="C25" s="18" t="s">
        <v>17</v>
      </c>
      <c r="E25" t="s">
        <v>165</v>
      </c>
      <c r="G25" t="s">
        <v>28</v>
      </c>
      <c r="I25" t="s">
        <v>238</v>
      </c>
    </row>
    <row r="26" spans="3:11" x14ac:dyDescent="0.35">
      <c r="C26" s="19" t="s">
        <v>15</v>
      </c>
      <c r="G26" t="s">
        <v>186</v>
      </c>
      <c r="I26" t="s">
        <v>235</v>
      </c>
    </row>
    <row r="27" spans="3:11" x14ac:dyDescent="0.35">
      <c r="C27" s="18" t="s">
        <v>16</v>
      </c>
      <c r="E27" t="s">
        <v>261</v>
      </c>
      <c r="G27" t="s">
        <v>187</v>
      </c>
      <c r="I27" t="s">
        <v>100</v>
      </c>
    </row>
    <row r="28" spans="3:11" x14ac:dyDescent="0.35">
      <c r="C28" s="18" t="s">
        <v>14</v>
      </c>
      <c r="E28" t="s">
        <v>67</v>
      </c>
      <c r="G28" t="s">
        <v>188</v>
      </c>
    </row>
    <row r="29" spans="3:11" x14ac:dyDescent="0.35">
      <c r="C29" s="18" t="s">
        <v>13</v>
      </c>
      <c r="E29" t="s">
        <v>262</v>
      </c>
      <c r="G29" t="s">
        <v>189</v>
      </c>
      <c r="I29" t="s">
        <v>203</v>
      </c>
    </row>
    <row r="30" spans="3:11" x14ac:dyDescent="0.35">
      <c r="C30" s="19" t="s">
        <v>72</v>
      </c>
      <c r="E30" t="s">
        <v>100</v>
      </c>
      <c r="G30" t="s">
        <v>190</v>
      </c>
      <c r="I30" t="s">
        <v>67</v>
      </c>
    </row>
    <row r="31" spans="3:11" x14ac:dyDescent="0.35">
      <c r="C31" s="18" t="s">
        <v>47</v>
      </c>
      <c r="G31" t="s">
        <v>2</v>
      </c>
      <c r="I31" t="s">
        <v>240</v>
      </c>
    </row>
    <row r="32" spans="3:11" x14ac:dyDescent="0.35">
      <c r="G32" t="s">
        <v>191</v>
      </c>
      <c r="I32" t="s">
        <v>241</v>
      </c>
    </row>
    <row r="33" spans="3:9" x14ac:dyDescent="0.35">
      <c r="C33" t="s">
        <v>108</v>
      </c>
      <c r="G33" t="s">
        <v>192</v>
      </c>
      <c r="I33" t="s">
        <v>242</v>
      </c>
    </row>
    <row r="34" spans="3:9" x14ac:dyDescent="0.35">
      <c r="C34" t="s">
        <v>67</v>
      </c>
      <c r="G34" t="s">
        <v>193</v>
      </c>
      <c r="I34" t="s">
        <v>260</v>
      </c>
    </row>
    <row r="35" spans="3:9" x14ac:dyDescent="0.35">
      <c r="C35" t="s">
        <v>109</v>
      </c>
      <c r="G35" t="s">
        <v>194</v>
      </c>
      <c r="I35" t="s">
        <v>243</v>
      </c>
    </row>
    <row r="36" spans="3:9" x14ac:dyDescent="0.35">
      <c r="C36" t="s">
        <v>110</v>
      </c>
    </row>
  </sheetData>
  <pageMargins left="0.7" right="0.7" top="0.75" bottom="0.75" header="0.3" footer="0.3"/>
  <pageSetup orientation="portrait" r:id="rId1"/>
  <tableParts count="15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03996-5054-4E3B-B960-3B7B3C6AF769}">
  <dimension ref="A1:J96"/>
  <sheetViews>
    <sheetView showGridLines="0" workbookViewId="0">
      <pane ySplit="5" topLeftCell="A6" activePane="bottomLeft" state="frozen"/>
      <selection pane="bottomLeft" activeCell="I2" sqref="I2"/>
    </sheetView>
  </sheetViews>
  <sheetFormatPr defaultRowHeight="14.5" x14ac:dyDescent="0.35"/>
  <cols>
    <col min="1" max="1" width="27.453125" style="24" bestFit="1" customWidth="1"/>
    <col min="2" max="9" width="8.7265625" style="24"/>
    <col min="10" max="10" width="13.1796875" style="24" bestFit="1" customWidth="1"/>
  </cols>
  <sheetData>
    <row r="1" spans="1:10" x14ac:dyDescent="0.35">
      <c r="H1" s="323" t="s">
        <v>35</v>
      </c>
      <c r="I1" s="324"/>
      <c r="J1" s="25" t="s">
        <v>76</v>
      </c>
    </row>
    <row r="2" spans="1:10" x14ac:dyDescent="0.35">
      <c r="A2" s="26" t="s">
        <v>75</v>
      </c>
      <c r="H2" s="27" t="s">
        <v>22</v>
      </c>
      <c r="I2" s="23">
        <v>2</v>
      </c>
      <c r="J2" s="25">
        <v>2</v>
      </c>
    </row>
    <row r="3" spans="1:10" ht="15" thickBot="1" x14ac:dyDescent="0.4">
      <c r="H3" s="27" t="s">
        <v>23</v>
      </c>
      <c r="I3" s="23">
        <v>1</v>
      </c>
      <c r="J3" s="25">
        <v>1</v>
      </c>
    </row>
    <row r="4" spans="1:10" x14ac:dyDescent="0.35">
      <c r="C4" s="325" t="s">
        <v>74</v>
      </c>
      <c r="D4" s="326"/>
      <c r="E4" s="325" t="s">
        <v>27</v>
      </c>
      <c r="F4" s="326"/>
      <c r="H4" s="27" t="s">
        <v>24</v>
      </c>
      <c r="I4" s="23">
        <v>1</v>
      </c>
      <c r="J4" s="25">
        <v>1</v>
      </c>
    </row>
    <row r="5" spans="1:10" ht="29" x14ac:dyDescent="0.35">
      <c r="B5" s="28" t="s">
        <v>26</v>
      </c>
      <c r="C5" s="29" t="s">
        <v>20</v>
      </c>
      <c r="D5" s="30" t="s">
        <v>21</v>
      </c>
      <c r="E5" s="29" t="s">
        <v>20</v>
      </c>
      <c r="F5" s="30" t="s">
        <v>21</v>
      </c>
    </row>
    <row r="6" spans="1:10" ht="15" thickBot="1" x14ac:dyDescent="0.4">
      <c r="A6" s="31" t="s">
        <v>54</v>
      </c>
      <c r="B6" s="32"/>
      <c r="C6" s="33"/>
      <c r="D6" s="34"/>
      <c r="E6" s="33"/>
      <c r="F6" s="34"/>
    </row>
    <row r="7" spans="1:10" x14ac:dyDescent="0.35">
      <c r="A7" s="320" t="s">
        <v>0</v>
      </c>
      <c r="B7" s="35" t="s">
        <v>22</v>
      </c>
      <c r="C7" s="36">
        <v>16</v>
      </c>
      <c r="D7" s="37">
        <v>3</v>
      </c>
      <c r="E7" s="38">
        <f>C7*$I$2</f>
        <v>32</v>
      </c>
      <c r="F7" s="39">
        <f>D7*$I$2</f>
        <v>6</v>
      </c>
    </row>
    <row r="8" spans="1:10" x14ac:dyDescent="0.35">
      <c r="A8" s="321"/>
      <c r="B8" s="40" t="s">
        <v>23</v>
      </c>
      <c r="C8" s="41">
        <v>8</v>
      </c>
      <c r="D8" s="42">
        <v>3</v>
      </c>
      <c r="E8" s="43">
        <f>C8*$I$3</f>
        <v>8</v>
      </c>
      <c r="F8" s="44">
        <f>D8*$I$3</f>
        <v>3</v>
      </c>
    </row>
    <row r="9" spans="1:10" x14ac:dyDescent="0.35">
      <c r="A9" s="321"/>
      <c r="B9" s="40" t="s">
        <v>24</v>
      </c>
      <c r="C9" s="41">
        <v>8</v>
      </c>
      <c r="D9" s="42">
        <v>3</v>
      </c>
      <c r="E9" s="43">
        <f>C9*$I$4</f>
        <v>8</v>
      </c>
      <c r="F9" s="44">
        <f>D9*$I$4</f>
        <v>3</v>
      </c>
    </row>
    <row r="10" spans="1:10" ht="15" thickBot="1" x14ac:dyDescent="0.4">
      <c r="A10" s="322"/>
      <c r="B10" s="45" t="s">
        <v>25</v>
      </c>
      <c r="C10" s="46">
        <f>SUM(C7:C9)</f>
        <v>32</v>
      </c>
      <c r="D10" s="47">
        <f t="shared" ref="D10:F10" si="0">SUM(D7:D9)</f>
        <v>9</v>
      </c>
      <c r="E10" s="46">
        <f t="shared" si="0"/>
        <v>48</v>
      </c>
      <c r="F10" s="47">
        <f t="shared" si="0"/>
        <v>12</v>
      </c>
    </row>
    <row r="11" spans="1:10" x14ac:dyDescent="0.35">
      <c r="A11" s="320" t="s">
        <v>1</v>
      </c>
      <c r="B11" s="35" t="s">
        <v>22</v>
      </c>
      <c r="C11" s="36">
        <v>16</v>
      </c>
      <c r="D11" s="37">
        <v>3</v>
      </c>
      <c r="E11" s="38">
        <f>C11*$I$2</f>
        <v>32</v>
      </c>
      <c r="F11" s="39">
        <f>D11*$I$2</f>
        <v>6</v>
      </c>
    </row>
    <row r="12" spans="1:10" x14ac:dyDescent="0.35">
      <c r="A12" s="321"/>
      <c r="B12" s="40" t="s">
        <v>23</v>
      </c>
      <c r="C12" s="41">
        <v>8</v>
      </c>
      <c r="D12" s="42">
        <v>3</v>
      </c>
      <c r="E12" s="43">
        <f>C12*$I$3</f>
        <v>8</v>
      </c>
      <c r="F12" s="44">
        <f>D12*$I$3</f>
        <v>3</v>
      </c>
    </row>
    <row r="13" spans="1:10" x14ac:dyDescent="0.35">
      <c r="A13" s="321"/>
      <c r="B13" s="40" t="s">
        <v>24</v>
      </c>
      <c r="C13" s="41">
        <v>8</v>
      </c>
      <c r="D13" s="42">
        <v>3</v>
      </c>
      <c r="E13" s="43">
        <f>C13*$I$4</f>
        <v>8</v>
      </c>
      <c r="F13" s="44">
        <f>D13*$I$4</f>
        <v>3</v>
      </c>
    </row>
    <row r="14" spans="1:10" ht="15" thickBot="1" x14ac:dyDescent="0.4">
      <c r="A14" s="322"/>
      <c r="B14" s="45" t="s">
        <v>25</v>
      </c>
      <c r="C14" s="46">
        <f>SUM(C11:C13)</f>
        <v>32</v>
      </c>
      <c r="D14" s="47">
        <f t="shared" ref="D14" si="1">SUM(D11:D13)</f>
        <v>9</v>
      </c>
      <c r="E14" s="46">
        <f t="shared" ref="E14" si="2">SUM(E11:E13)</f>
        <v>48</v>
      </c>
      <c r="F14" s="47">
        <f t="shared" ref="F14" si="3">SUM(F11:F13)</f>
        <v>12</v>
      </c>
    </row>
    <row r="15" spans="1:10" x14ac:dyDescent="0.35">
      <c r="A15" s="320" t="s">
        <v>6</v>
      </c>
      <c r="B15" s="35" t="s">
        <v>22</v>
      </c>
      <c r="C15" s="36"/>
      <c r="D15" s="37">
        <v>3</v>
      </c>
      <c r="E15" s="38"/>
      <c r="F15" s="39">
        <f>D15*$I$2</f>
        <v>6</v>
      </c>
      <c r="G15" s="48"/>
    </row>
    <row r="16" spans="1:10" x14ac:dyDescent="0.35">
      <c r="A16" s="321"/>
      <c r="B16" s="40" t="s">
        <v>23</v>
      </c>
      <c r="C16" s="41"/>
      <c r="D16" s="42">
        <v>3</v>
      </c>
      <c r="E16" s="43"/>
      <c r="F16" s="44">
        <f>D16*$I$3</f>
        <v>3</v>
      </c>
      <c r="G16" s="48"/>
    </row>
    <row r="17" spans="1:7" x14ac:dyDescent="0.35">
      <c r="A17" s="321"/>
      <c r="B17" s="40" t="s">
        <v>24</v>
      </c>
      <c r="C17" s="41"/>
      <c r="D17" s="42">
        <v>3</v>
      </c>
      <c r="E17" s="43"/>
      <c r="F17" s="44">
        <f>D17*$I$4</f>
        <v>3</v>
      </c>
      <c r="G17" s="48"/>
    </row>
    <row r="18" spans="1:7" ht="15" thickBot="1" x14ac:dyDescent="0.4">
      <c r="A18" s="322"/>
      <c r="B18" s="45" t="s">
        <v>25</v>
      </c>
      <c r="C18" s="46" t="s">
        <v>56</v>
      </c>
      <c r="D18" s="47">
        <f t="shared" ref="D18" si="4">SUM(D15:D17)</f>
        <v>9</v>
      </c>
      <c r="E18" s="46" t="s">
        <v>56</v>
      </c>
      <c r="F18" s="47">
        <f t="shared" ref="F18" si="5">SUM(F15:F17)</f>
        <v>12</v>
      </c>
      <c r="G18" s="48"/>
    </row>
    <row r="19" spans="1:7" x14ac:dyDescent="0.35">
      <c r="A19" s="320" t="s">
        <v>7</v>
      </c>
      <c r="B19" s="35" t="s">
        <v>22</v>
      </c>
      <c r="C19" s="36">
        <v>10</v>
      </c>
      <c r="D19" s="37"/>
      <c r="E19" s="38">
        <f>C19*$I$2</f>
        <v>20</v>
      </c>
      <c r="F19" s="39"/>
    </row>
    <row r="20" spans="1:7" x14ac:dyDescent="0.35">
      <c r="A20" s="321"/>
      <c r="B20" s="40" t="s">
        <v>23</v>
      </c>
      <c r="C20" s="41">
        <v>10</v>
      </c>
      <c r="D20" s="42"/>
      <c r="E20" s="43">
        <f>C20*$I$3</f>
        <v>10</v>
      </c>
      <c r="F20" s="44"/>
    </row>
    <row r="21" spans="1:7" x14ac:dyDescent="0.35">
      <c r="A21" s="321"/>
      <c r="B21" s="40" t="s">
        <v>24</v>
      </c>
      <c r="C21" s="41">
        <v>10</v>
      </c>
      <c r="D21" s="42"/>
      <c r="E21" s="43">
        <f>C21*$I$4</f>
        <v>10</v>
      </c>
      <c r="F21" s="44"/>
    </row>
    <row r="22" spans="1:7" ht="15" thickBot="1" x14ac:dyDescent="0.4">
      <c r="A22" s="322"/>
      <c r="B22" s="45" t="s">
        <v>25</v>
      </c>
      <c r="C22" s="46">
        <f>SUM(C19:C21)</f>
        <v>30</v>
      </c>
      <c r="D22" s="47" t="s">
        <v>56</v>
      </c>
      <c r="E22" s="46">
        <f t="shared" ref="E22" si="6">SUM(E19:E21)</f>
        <v>40</v>
      </c>
      <c r="F22" s="47" t="s">
        <v>56</v>
      </c>
    </row>
    <row r="23" spans="1:7" x14ac:dyDescent="0.35">
      <c r="A23" s="320" t="s">
        <v>18</v>
      </c>
      <c r="B23" s="35" t="s">
        <v>22</v>
      </c>
      <c r="C23" s="36">
        <v>14</v>
      </c>
      <c r="D23" s="37">
        <v>3</v>
      </c>
      <c r="E23" s="38">
        <f>C23*$I$2</f>
        <v>28</v>
      </c>
      <c r="F23" s="39">
        <f>D23*$I$2</f>
        <v>6</v>
      </c>
      <c r="G23" s="48"/>
    </row>
    <row r="24" spans="1:7" x14ac:dyDescent="0.35">
      <c r="A24" s="321"/>
      <c r="B24" s="40" t="s">
        <v>23</v>
      </c>
      <c r="C24" s="41">
        <v>8</v>
      </c>
      <c r="D24" s="42">
        <v>3</v>
      </c>
      <c r="E24" s="43">
        <f>C24*$I$3</f>
        <v>8</v>
      </c>
      <c r="F24" s="44">
        <f>D24*$I$3</f>
        <v>3</v>
      </c>
      <c r="G24" s="48"/>
    </row>
    <row r="25" spans="1:7" x14ac:dyDescent="0.35">
      <c r="A25" s="321"/>
      <c r="B25" s="40" t="s">
        <v>24</v>
      </c>
      <c r="C25" s="41">
        <v>8</v>
      </c>
      <c r="D25" s="42">
        <v>3</v>
      </c>
      <c r="E25" s="43">
        <f>C25*$I$4</f>
        <v>8</v>
      </c>
      <c r="F25" s="44">
        <f>D25*$I$4</f>
        <v>3</v>
      </c>
      <c r="G25" s="48"/>
    </row>
    <row r="26" spans="1:7" ht="15" thickBot="1" x14ac:dyDescent="0.4">
      <c r="A26" s="322"/>
      <c r="B26" s="45" t="s">
        <v>25</v>
      </c>
      <c r="C26" s="46">
        <f>SUM(C23:C25)</f>
        <v>30</v>
      </c>
      <c r="D26" s="47">
        <f t="shared" ref="D26" si="7">SUM(D23:D25)</f>
        <v>9</v>
      </c>
      <c r="E26" s="46">
        <f t="shared" ref="E26" si="8">SUM(E23:E25)</f>
        <v>44</v>
      </c>
      <c r="F26" s="47">
        <f t="shared" ref="F26" si="9">SUM(F23:F25)</f>
        <v>12</v>
      </c>
      <c r="G26" s="48"/>
    </row>
    <row r="27" spans="1:7" x14ac:dyDescent="0.35">
      <c r="A27" s="320" t="s">
        <v>19</v>
      </c>
      <c r="B27" s="35" t="s">
        <v>22</v>
      </c>
      <c r="C27" s="36">
        <v>12</v>
      </c>
      <c r="D27" s="37"/>
      <c r="E27" s="38">
        <f>C27*$I$2</f>
        <v>24</v>
      </c>
      <c r="F27" s="39"/>
    </row>
    <row r="28" spans="1:7" x14ac:dyDescent="0.35">
      <c r="A28" s="321"/>
      <c r="B28" s="40" t="s">
        <v>23</v>
      </c>
      <c r="C28" s="41">
        <v>8</v>
      </c>
      <c r="D28" s="42"/>
      <c r="E28" s="43">
        <f>C28*$I$3</f>
        <v>8</v>
      </c>
      <c r="F28" s="44"/>
    </row>
    <row r="29" spans="1:7" x14ac:dyDescent="0.35">
      <c r="A29" s="321"/>
      <c r="B29" s="40" t="s">
        <v>24</v>
      </c>
      <c r="C29" s="41">
        <v>8</v>
      </c>
      <c r="D29" s="42"/>
      <c r="E29" s="43">
        <f>C29*$I$4</f>
        <v>8</v>
      </c>
      <c r="F29" s="44"/>
    </row>
    <row r="30" spans="1:7" ht="15" thickBot="1" x14ac:dyDescent="0.4">
      <c r="A30" s="322"/>
      <c r="B30" s="45" t="s">
        <v>25</v>
      </c>
      <c r="C30" s="46">
        <f>SUM(C27:C29)</f>
        <v>28</v>
      </c>
      <c r="D30" s="47" t="s">
        <v>56</v>
      </c>
      <c r="E30" s="46">
        <f t="shared" ref="E30" si="10">SUM(E27:E29)</f>
        <v>40</v>
      </c>
      <c r="F30" s="47" t="s">
        <v>56</v>
      </c>
    </row>
    <row r="31" spans="1:7" x14ac:dyDescent="0.35">
      <c r="A31" s="320" t="s">
        <v>4</v>
      </c>
      <c r="B31" s="35" t="s">
        <v>22</v>
      </c>
      <c r="C31" s="36">
        <v>2</v>
      </c>
      <c r="D31" s="37">
        <v>1</v>
      </c>
      <c r="E31" s="38">
        <f>C31*$I$2</f>
        <v>4</v>
      </c>
      <c r="F31" s="39">
        <f>D31*$I$2</f>
        <v>2</v>
      </c>
      <c r="G31" s="48"/>
    </row>
    <row r="32" spans="1:7" x14ac:dyDescent="0.35">
      <c r="A32" s="321"/>
      <c r="B32" s="40" t="s">
        <v>23</v>
      </c>
      <c r="C32" s="41">
        <v>8</v>
      </c>
      <c r="D32" s="42">
        <f>C32-3</f>
        <v>5</v>
      </c>
      <c r="E32" s="43">
        <f>C32*$I$3</f>
        <v>8</v>
      </c>
      <c r="F32" s="44">
        <f>D32*$I$3</f>
        <v>5</v>
      </c>
      <c r="G32" s="48"/>
    </row>
    <row r="33" spans="1:7" x14ac:dyDescent="0.35">
      <c r="A33" s="321"/>
      <c r="B33" s="40" t="s">
        <v>24</v>
      </c>
      <c r="C33" s="41">
        <v>8</v>
      </c>
      <c r="D33" s="42">
        <f>C33-3</f>
        <v>5</v>
      </c>
      <c r="E33" s="43">
        <f>C33*$I$4</f>
        <v>8</v>
      </c>
      <c r="F33" s="44">
        <f>D33*$I$4</f>
        <v>5</v>
      </c>
      <c r="G33" s="48"/>
    </row>
    <row r="34" spans="1:7" ht="15" thickBot="1" x14ac:dyDescent="0.4">
      <c r="A34" s="322"/>
      <c r="B34" s="45" t="s">
        <v>25</v>
      </c>
      <c r="C34" s="46">
        <f>SUM(C31:C33)</f>
        <v>18</v>
      </c>
      <c r="D34" s="47">
        <f t="shared" ref="D34" si="11">SUM(D31:D33)</f>
        <v>11</v>
      </c>
      <c r="E34" s="46">
        <f t="shared" ref="E34" si="12">SUM(E31:E33)</f>
        <v>20</v>
      </c>
      <c r="F34" s="47">
        <f t="shared" ref="F34" si="13">SUM(F31:F33)</f>
        <v>12</v>
      </c>
      <c r="G34" s="48"/>
    </row>
    <row r="35" spans="1:7" x14ac:dyDescent="0.35">
      <c r="A35" s="320" t="s">
        <v>3</v>
      </c>
      <c r="B35" s="35" t="s">
        <v>22</v>
      </c>
      <c r="C35" s="36">
        <v>2</v>
      </c>
      <c r="D35" s="37">
        <v>1</v>
      </c>
      <c r="E35" s="38">
        <f>C35*$I$2</f>
        <v>4</v>
      </c>
      <c r="F35" s="39">
        <f>D35*$I$2</f>
        <v>2</v>
      </c>
      <c r="G35" s="48"/>
    </row>
    <row r="36" spans="1:7" x14ac:dyDescent="0.35">
      <c r="A36" s="321"/>
      <c r="B36" s="40" t="s">
        <v>23</v>
      </c>
      <c r="C36" s="41">
        <v>8</v>
      </c>
      <c r="D36" s="42">
        <f>C36-3</f>
        <v>5</v>
      </c>
      <c r="E36" s="43">
        <f>C36*$I$3</f>
        <v>8</v>
      </c>
      <c r="F36" s="44">
        <f>D36*$I$3</f>
        <v>5</v>
      </c>
      <c r="G36" s="48"/>
    </row>
    <row r="37" spans="1:7" x14ac:dyDescent="0.35">
      <c r="A37" s="321"/>
      <c r="B37" s="40" t="s">
        <v>24</v>
      </c>
      <c r="C37" s="41">
        <v>8</v>
      </c>
      <c r="D37" s="42">
        <f>C37-3</f>
        <v>5</v>
      </c>
      <c r="E37" s="43">
        <f>C37*$I$4</f>
        <v>8</v>
      </c>
      <c r="F37" s="44">
        <f>D37*$I$4</f>
        <v>5</v>
      </c>
      <c r="G37" s="48"/>
    </row>
    <row r="38" spans="1:7" ht="15" thickBot="1" x14ac:dyDescent="0.4">
      <c r="A38" s="322"/>
      <c r="B38" s="45" t="s">
        <v>25</v>
      </c>
      <c r="C38" s="46">
        <f>SUM(C35:C37)</f>
        <v>18</v>
      </c>
      <c r="D38" s="47">
        <f t="shared" ref="D38" si="14">SUM(D35:D37)</f>
        <v>11</v>
      </c>
      <c r="E38" s="46">
        <f t="shared" ref="E38" si="15">SUM(E35:E37)</f>
        <v>20</v>
      </c>
      <c r="F38" s="47">
        <f t="shared" ref="F38" si="16">SUM(F35:F37)</f>
        <v>12</v>
      </c>
      <c r="G38" s="48"/>
    </row>
    <row r="39" spans="1:7" x14ac:dyDescent="0.35">
      <c r="A39" s="320" t="s">
        <v>5</v>
      </c>
      <c r="B39" s="35" t="s">
        <v>22</v>
      </c>
      <c r="C39" s="36">
        <v>4</v>
      </c>
      <c r="D39" s="37">
        <v>0</v>
      </c>
      <c r="E39" s="36">
        <f>C39*$I$2</f>
        <v>8</v>
      </c>
      <c r="F39" s="37">
        <f>D39*$I$2</f>
        <v>0</v>
      </c>
    </row>
    <row r="40" spans="1:7" x14ac:dyDescent="0.35">
      <c r="A40" s="321"/>
      <c r="B40" s="40" t="s">
        <v>23</v>
      </c>
      <c r="C40" s="41">
        <v>6</v>
      </c>
      <c r="D40" s="42">
        <v>4</v>
      </c>
      <c r="E40" s="41">
        <f>C40*$I$3</f>
        <v>6</v>
      </c>
      <c r="F40" s="42">
        <f>D40*$I$3</f>
        <v>4</v>
      </c>
    </row>
    <row r="41" spans="1:7" x14ac:dyDescent="0.35">
      <c r="A41" s="321"/>
      <c r="B41" s="40" t="s">
        <v>24</v>
      </c>
      <c r="C41" s="41">
        <v>6</v>
      </c>
      <c r="D41" s="42">
        <v>4</v>
      </c>
      <c r="E41" s="41">
        <f>C41*$I$4</f>
        <v>6</v>
      </c>
      <c r="F41" s="42">
        <f>D41*$I$4</f>
        <v>4</v>
      </c>
    </row>
    <row r="42" spans="1:7" ht="15" thickBot="1" x14ac:dyDescent="0.4">
      <c r="A42" s="322"/>
      <c r="B42" s="45" t="s">
        <v>25</v>
      </c>
      <c r="C42" s="46">
        <f>SUM(C39:C41)</f>
        <v>16</v>
      </c>
      <c r="D42" s="47">
        <f>SUM(D39:D41)</f>
        <v>8</v>
      </c>
      <c r="E42" s="46">
        <f t="shared" ref="E42:F42" si="17">SUM(E39:E41)</f>
        <v>20</v>
      </c>
      <c r="F42" s="47">
        <f t="shared" si="17"/>
        <v>8</v>
      </c>
    </row>
    <row r="43" spans="1:7" x14ac:dyDescent="0.35">
      <c r="A43" s="320" t="s">
        <v>62</v>
      </c>
      <c r="B43" s="35" t="s">
        <v>22</v>
      </c>
      <c r="C43" s="36">
        <v>6</v>
      </c>
      <c r="D43" s="37">
        <v>2</v>
      </c>
      <c r="E43" s="36">
        <f>C43*$I$2</f>
        <v>12</v>
      </c>
      <c r="F43" s="37">
        <f>D43*$I$2</f>
        <v>4</v>
      </c>
    </row>
    <row r="44" spans="1:7" x14ac:dyDescent="0.35">
      <c r="A44" s="321"/>
      <c r="B44" s="40" t="s">
        <v>23</v>
      </c>
      <c r="C44" s="41">
        <v>8</v>
      </c>
      <c r="D44" s="42">
        <v>6</v>
      </c>
      <c r="E44" s="41">
        <f>C44*$I$3</f>
        <v>8</v>
      </c>
      <c r="F44" s="42">
        <f>D44*$I$3</f>
        <v>6</v>
      </c>
    </row>
    <row r="45" spans="1:7" x14ac:dyDescent="0.35">
      <c r="A45" s="321"/>
      <c r="B45" s="40" t="s">
        <v>24</v>
      </c>
      <c r="C45" s="41">
        <v>8</v>
      </c>
      <c r="D45" s="42">
        <v>6</v>
      </c>
      <c r="E45" s="41">
        <f>C45*$I$4</f>
        <v>8</v>
      </c>
      <c r="F45" s="42">
        <f>D45*$I$4</f>
        <v>6</v>
      </c>
    </row>
    <row r="46" spans="1:7" ht="15" thickBot="1" x14ac:dyDescent="0.4">
      <c r="A46" s="322"/>
      <c r="B46" s="45" t="s">
        <v>25</v>
      </c>
      <c r="C46" s="46">
        <f>SUM(C43:C45)</f>
        <v>22</v>
      </c>
      <c r="D46" s="47">
        <f>SUM(D43:D45)</f>
        <v>14</v>
      </c>
      <c r="E46" s="46">
        <f t="shared" ref="E46:F46" si="18">SUM(E43:E45)</f>
        <v>28</v>
      </c>
      <c r="F46" s="47">
        <f t="shared" si="18"/>
        <v>16</v>
      </c>
    </row>
    <row r="47" spans="1:7" x14ac:dyDescent="0.35">
      <c r="A47" s="320" t="s">
        <v>8</v>
      </c>
      <c r="B47" s="35" t="s">
        <v>22</v>
      </c>
      <c r="C47" s="36">
        <v>4</v>
      </c>
      <c r="D47" s="37"/>
      <c r="E47" s="38">
        <f>C47*$I$2</f>
        <v>8</v>
      </c>
      <c r="F47" s="39"/>
    </row>
    <row r="48" spans="1:7" x14ac:dyDescent="0.35">
      <c r="A48" s="321"/>
      <c r="B48" s="40" t="s">
        <v>23</v>
      </c>
      <c r="C48" s="41">
        <v>8</v>
      </c>
      <c r="D48" s="42"/>
      <c r="E48" s="43">
        <f>C48*$I$3</f>
        <v>8</v>
      </c>
      <c r="F48" s="44"/>
    </row>
    <row r="49" spans="1:7" x14ac:dyDescent="0.35">
      <c r="A49" s="321"/>
      <c r="B49" s="40" t="s">
        <v>24</v>
      </c>
      <c r="C49" s="41">
        <v>8</v>
      </c>
      <c r="D49" s="42"/>
      <c r="E49" s="43">
        <f>C49*$I$4</f>
        <v>8</v>
      </c>
      <c r="F49" s="44"/>
    </row>
    <row r="50" spans="1:7" ht="15" thickBot="1" x14ac:dyDescent="0.4">
      <c r="A50" s="322"/>
      <c r="B50" s="45" t="s">
        <v>25</v>
      </c>
      <c r="C50" s="46">
        <f>SUM(C47:C49)</f>
        <v>20</v>
      </c>
      <c r="D50" s="47" t="s">
        <v>56</v>
      </c>
      <c r="E50" s="46">
        <f t="shared" ref="E50" si="19">SUM(E47:E49)</f>
        <v>24</v>
      </c>
      <c r="F50" s="47" t="s">
        <v>56</v>
      </c>
    </row>
    <row r="51" spans="1:7" x14ac:dyDescent="0.35">
      <c r="A51" s="320" t="s">
        <v>9</v>
      </c>
      <c r="B51" s="35" t="s">
        <v>22</v>
      </c>
      <c r="C51" s="36">
        <v>10</v>
      </c>
      <c r="D51" s="37"/>
      <c r="E51" s="38">
        <f>C51*$I$2</f>
        <v>20</v>
      </c>
      <c r="F51" s="39"/>
    </row>
    <row r="52" spans="1:7" x14ac:dyDescent="0.35">
      <c r="A52" s="321"/>
      <c r="B52" s="40" t="s">
        <v>23</v>
      </c>
      <c r="C52" s="41">
        <v>8</v>
      </c>
      <c r="D52" s="42"/>
      <c r="E52" s="43">
        <f>C52*$I$3</f>
        <v>8</v>
      </c>
      <c r="F52" s="44"/>
    </row>
    <row r="53" spans="1:7" x14ac:dyDescent="0.35">
      <c r="A53" s="321"/>
      <c r="B53" s="40" t="s">
        <v>24</v>
      </c>
      <c r="C53" s="41">
        <v>8</v>
      </c>
      <c r="D53" s="42"/>
      <c r="E53" s="43">
        <f>C53*$I$4</f>
        <v>8</v>
      </c>
      <c r="F53" s="44"/>
    </row>
    <row r="54" spans="1:7" ht="15" thickBot="1" x14ac:dyDescent="0.4">
      <c r="A54" s="322"/>
      <c r="B54" s="45" t="s">
        <v>25</v>
      </c>
      <c r="C54" s="46">
        <f>SUM(C51:C53)</f>
        <v>26</v>
      </c>
      <c r="D54" s="47" t="s">
        <v>56</v>
      </c>
      <c r="E54" s="46">
        <f t="shared" ref="E54" si="20">SUM(E51:E53)</f>
        <v>36</v>
      </c>
      <c r="F54" s="47" t="s">
        <v>56</v>
      </c>
    </row>
    <row r="55" spans="1:7" x14ac:dyDescent="0.35">
      <c r="A55" s="320" t="s">
        <v>2</v>
      </c>
      <c r="B55" s="35" t="s">
        <v>22</v>
      </c>
      <c r="C55" s="36">
        <v>0</v>
      </c>
      <c r="D55" s="37">
        <v>0</v>
      </c>
      <c r="E55" s="38">
        <f>C55*$I$2</f>
        <v>0</v>
      </c>
      <c r="F55" s="39">
        <f>D55*$I$2</f>
        <v>0</v>
      </c>
      <c r="G55" s="48"/>
    </row>
    <row r="56" spans="1:7" x14ac:dyDescent="0.35">
      <c r="A56" s="321"/>
      <c r="B56" s="40" t="s">
        <v>23</v>
      </c>
      <c r="C56" s="41">
        <v>4</v>
      </c>
      <c r="D56" s="42">
        <v>3</v>
      </c>
      <c r="E56" s="43">
        <f>C56*$I$3</f>
        <v>4</v>
      </c>
      <c r="F56" s="44">
        <f>D56*$I$3</f>
        <v>3</v>
      </c>
      <c r="G56" s="48"/>
    </row>
    <row r="57" spans="1:7" x14ac:dyDescent="0.35">
      <c r="A57" s="321"/>
      <c r="B57" s="40" t="s">
        <v>24</v>
      </c>
      <c r="C57" s="41">
        <v>4</v>
      </c>
      <c r="D57" s="42">
        <v>3</v>
      </c>
      <c r="E57" s="43">
        <f>C57*$I$4</f>
        <v>4</v>
      </c>
      <c r="F57" s="44">
        <f>D57*$I$4</f>
        <v>3</v>
      </c>
      <c r="G57" s="48"/>
    </row>
    <row r="58" spans="1:7" ht="15" thickBot="1" x14ac:dyDescent="0.4">
      <c r="A58" s="322"/>
      <c r="B58" s="45" t="s">
        <v>25</v>
      </c>
      <c r="C58" s="46">
        <f>SUM(C55:C57)</f>
        <v>8</v>
      </c>
      <c r="D58" s="47">
        <f t="shared" ref="D58" si="21">SUM(D55:D57)</f>
        <v>6</v>
      </c>
      <c r="E58" s="46">
        <f t="shared" ref="E58" si="22">SUM(E55:E57)</f>
        <v>8</v>
      </c>
      <c r="F58" s="47">
        <f t="shared" ref="F58" si="23">SUM(F55:F57)</f>
        <v>6</v>
      </c>
      <c r="G58" s="48"/>
    </row>
    <row r="59" spans="1:7" ht="15" thickBot="1" x14ac:dyDescent="0.4">
      <c r="A59" s="31" t="s">
        <v>53</v>
      </c>
      <c r="B59" s="32"/>
      <c r="C59" s="33"/>
      <c r="D59" s="34"/>
      <c r="E59" s="33"/>
      <c r="F59" s="34"/>
    </row>
    <row r="60" spans="1:7" x14ac:dyDescent="0.35">
      <c r="A60" s="320" t="s">
        <v>10</v>
      </c>
      <c r="B60" s="35" t="s">
        <v>22</v>
      </c>
      <c r="C60" s="36">
        <v>6</v>
      </c>
      <c r="D60" s="37"/>
      <c r="E60" s="38">
        <f>C60*$I$2</f>
        <v>12</v>
      </c>
      <c r="F60" s="39"/>
    </row>
    <row r="61" spans="1:7" x14ac:dyDescent="0.35">
      <c r="A61" s="321"/>
      <c r="B61" s="40" t="s">
        <v>23</v>
      </c>
      <c r="C61" s="41">
        <v>8</v>
      </c>
      <c r="D61" s="42"/>
      <c r="E61" s="43">
        <f>C61*$I$3</f>
        <v>8</v>
      </c>
      <c r="F61" s="44"/>
    </row>
    <row r="62" spans="1:7" x14ac:dyDescent="0.35">
      <c r="A62" s="321"/>
      <c r="B62" s="40" t="s">
        <v>24</v>
      </c>
      <c r="C62" s="41">
        <v>8</v>
      </c>
      <c r="D62" s="42"/>
      <c r="E62" s="43">
        <f>C62*$I$4</f>
        <v>8</v>
      </c>
      <c r="F62" s="44"/>
    </row>
    <row r="63" spans="1:7" ht="15" thickBot="1" x14ac:dyDescent="0.4">
      <c r="A63" s="322"/>
      <c r="B63" s="45" t="s">
        <v>25</v>
      </c>
      <c r="C63" s="46">
        <f>SUM(C60:C62)</f>
        <v>22</v>
      </c>
      <c r="D63" s="47" t="s">
        <v>56</v>
      </c>
      <c r="E63" s="46">
        <f t="shared" ref="E63" si="24">SUM(E60:E62)</f>
        <v>28</v>
      </c>
      <c r="F63" s="47" t="s">
        <v>56</v>
      </c>
    </row>
    <row r="64" spans="1:7" x14ac:dyDescent="0.35">
      <c r="A64" s="320" t="s">
        <v>11</v>
      </c>
      <c r="B64" s="35" t="s">
        <v>22</v>
      </c>
      <c r="C64" s="36">
        <v>8</v>
      </c>
      <c r="D64" s="37"/>
      <c r="E64" s="38">
        <f>C64*$I$2</f>
        <v>16</v>
      </c>
      <c r="F64" s="39"/>
    </row>
    <row r="65" spans="1:6" x14ac:dyDescent="0.35">
      <c r="A65" s="321"/>
      <c r="B65" s="40" t="s">
        <v>23</v>
      </c>
      <c r="C65" s="41">
        <v>8</v>
      </c>
      <c r="D65" s="42"/>
      <c r="E65" s="43">
        <f>C65*$I$3</f>
        <v>8</v>
      </c>
      <c r="F65" s="44"/>
    </row>
    <row r="66" spans="1:6" x14ac:dyDescent="0.35">
      <c r="A66" s="321"/>
      <c r="B66" s="40" t="s">
        <v>24</v>
      </c>
      <c r="C66" s="41">
        <v>8</v>
      </c>
      <c r="D66" s="42"/>
      <c r="E66" s="43">
        <f>C66*$I$4</f>
        <v>8</v>
      </c>
      <c r="F66" s="44"/>
    </row>
    <row r="67" spans="1:6" ht="15" thickBot="1" x14ac:dyDescent="0.4">
      <c r="A67" s="322"/>
      <c r="B67" s="45" t="s">
        <v>25</v>
      </c>
      <c r="C67" s="46">
        <f>SUM(C64:C66)</f>
        <v>24</v>
      </c>
      <c r="D67" s="47" t="s">
        <v>56</v>
      </c>
      <c r="E67" s="46">
        <f t="shared" ref="E67" si="25">SUM(E64:E66)</f>
        <v>32</v>
      </c>
      <c r="F67" s="47" t="s">
        <v>56</v>
      </c>
    </row>
    <row r="68" spans="1:6" ht="15" thickBot="1" x14ac:dyDescent="0.4">
      <c r="A68" s="31" t="s">
        <v>57</v>
      </c>
      <c r="B68" s="32"/>
      <c r="C68" s="33"/>
      <c r="D68" s="34"/>
      <c r="E68" s="33"/>
      <c r="F68" s="34"/>
    </row>
    <row r="69" spans="1:6" x14ac:dyDescent="0.35">
      <c r="A69" s="320" t="s">
        <v>12</v>
      </c>
      <c r="B69" s="35" t="s">
        <v>22</v>
      </c>
      <c r="C69" s="36">
        <v>6</v>
      </c>
      <c r="D69" s="37"/>
      <c r="E69" s="38">
        <f>C69*$I$2</f>
        <v>12</v>
      </c>
      <c r="F69" s="39"/>
    </row>
    <row r="70" spans="1:6" x14ac:dyDescent="0.35">
      <c r="A70" s="321"/>
      <c r="B70" s="40" t="s">
        <v>23</v>
      </c>
      <c r="C70" s="41">
        <v>8</v>
      </c>
      <c r="D70" s="42"/>
      <c r="E70" s="43">
        <f>C70*$I$3</f>
        <v>8</v>
      </c>
      <c r="F70" s="44"/>
    </row>
    <row r="71" spans="1:6" x14ac:dyDescent="0.35">
      <c r="A71" s="321"/>
      <c r="B71" s="40" t="s">
        <v>24</v>
      </c>
      <c r="C71" s="41">
        <v>8</v>
      </c>
      <c r="D71" s="42"/>
      <c r="E71" s="43">
        <f>C71*$I$4</f>
        <v>8</v>
      </c>
      <c r="F71" s="44"/>
    </row>
    <row r="72" spans="1:6" ht="15" thickBot="1" x14ac:dyDescent="0.4">
      <c r="A72" s="322"/>
      <c r="B72" s="45" t="s">
        <v>25</v>
      </c>
      <c r="C72" s="46">
        <f>SUM(C69:C71)</f>
        <v>22</v>
      </c>
      <c r="D72" s="47" t="s">
        <v>56</v>
      </c>
      <c r="E72" s="46">
        <f t="shared" ref="E72" si="26">SUM(E69:E71)</f>
        <v>28</v>
      </c>
      <c r="F72" s="47" t="s">
        <v>56</v>
      </c>
    </row>
    <row r="73" spans="1:6" x14ac:dyDescent="0.35">
      <c r="A73" s="320" t="s">
        <v>17</v>
      </c>
      <c r="B73" s="35" t="s">
        <v>22</v>
      </c>
      <c r="C73" s="36">
        <v>2</v>
      </c>
      <c r="D73" s="37"/>
      <c r="E73" s="38">
        <f>C73*$I$2</f>
        <v>4</v>
      </c>
      <c r="F73" s="39"/>
    </row>
    <row r="74" spans="1:6" x14ac:dyDescent="0.35">
      <c r="A74" s="321"/>
      <c r="B74" s="40" t="s">
        <v>23</v>
      </c>
      <c r="C74" s="41">
        <v>8</v>
      </c>
      <c r="D74" s="42"/>
      <c r="E74" s="43">
        <f>C74*$I$3</f>
        <v>8</v>
      </c>
      <c r="F74" s="44"/>
    </row>
    <row r="75" spans="1:6" x14ac:dyDescent="0.35">
      <c r="A75" s="321"/>
      <c r="B75" s="40" t="s">
        <v>24</v>
      </c>
      <c r="C75" s="41">
        <v>8</v>
      </c>
      <c r="D75" s="42"/>
      <c r="E75" s="43">
        <f>C75*$I$4</f>
        <v>8</v>
      </c>
      <c r="F75" s="44"/>
    </row>
    <row r="76" spans="1:6" ht="15" thickBot="1" x14ac:dyDescent="0.4">
      <c r="A76" s="322"/>
      <c r="B76" s="45" t="s">
        <v>25</v>
      </c>
      <c r="C76" s="46">
        <f>SUM(C73:C75)</f>
        <v>18</v>
      </c>
      <c r="D76" s="47" t="s">
        <v>56</v>
      </c>
      <c r="E76" s="46">
        <f t="shared" ref="E76" si="27">SUM(E73:E75)</f>
        <v>20</v>
      </c>
      <c r="F76" s="47" t="s">
        <v>56</v>
      </c>
    </row>
    <row r="77" spans="1:6" x14ac:dyDescent="0.35">
      <c r="A77" s="320" t="s">
        <v>15</v>
      </c>
      <c r="B77" s="35" t="s">
        <v>22</v>
      </c>
      <c r="C77" s="36">
        <v>6</v>
      </c>
      <c r="D77" s="37"/>
      <c r="E77" s="38">
        <f>C77*$I$2</f>
        <v>12</v>
      </c>
      <c r="F77" s="39"/>
    </row>
    <row r="78" spans="1:6" x14ac:dyDescent="0.35">
      <c r="A78" s="321"/>
      <c r="B78" s="40" t="s">
        <v>23</v>
      </c>
      <c r="C78" s="41">
        <v>8</v>
      </c>
      <c r="D78" s="42"/>
      <c r="E78" s="43">
        <f>C78*$I$3</f>
        <v>8</v>
      </c>
      <c r="F78" s="44"/>
    </row>
    <row r="79" spans="1:6" x14ac:dyDescent="0.35">
      <c r="A79" s="321"/>
      <c r="B79" s="40" t="s">
        <v>24</v>
      </c>
      <c r="C79" s="41">
        <v>8</v>
      </c>
      <c r="D79" s="42"/>
      <c r="E79" s="43">
        <f>C79*$I$4</f>
        <v>8</v>
      </c>
      <c r="F79" s="44"/>
    </row>
    <row r="80" spans="1:6" ht="15" thickBot="1" x14ac:dyDescent="0.4">
      <c r="A80" s="322"/>
      <c r="B80" s="45" t="s">
        <v>25</v>
      </c>
      <c r="C80" s="46">
        <f>SUM(C77:C79)</f>
        <v>22</v>
      </c>
      <c r="D80" s="47" t="s">
        <v>56</v>
      </c>
      <c r="E80" s="46">
        <f t="shared" ref="E80" si="28">SUM(E77:E79)</f>
        <v>28</v>
      </c>
      <c r="F80" s="47" t="s">
        <v>56</v>
      </c>
    </row>
    <row r="81" spans="1:6" x14ac:dyDescent="0.35">
      <c r="A81" s="320" t="s">
        <v>16</v>
      </c>
      <c r="B81" s="35" t="s">
        <v>22</v>
      </c>
      <c r="C81" s="36">
        <v>8</v>
      </c>
      <c r="D81" s="37"/>
      <c r="E81" s="38">
        <f>C81*$I$2</f>
        <v>16</v>
      </c>
      <c r="F81" s="39"/>
    </row>
    <row r="82" spans="1:6" x14ac:dyDescent="0.35">
      <c r="A82" s="321"/>
      <c r="B82" s="40" t="s">
        <v>23</v>
      </c>
      <c r="C82" s="41">
        <v>8</v>
      </c>
      <c r="D82" s="42"/>
      <c r="E82" s="43">
        <f>C82*$I$3</f>
        <v>8</v>
      </c>
      <c r="F82" s="44"/>
    </row>
    <row r="83" spans="1:6" x14ac:dyDescent="0.35">
      <c r="A83" s="321"/>
      <c r="B83" s="40" t="s">
        <v>24</v>
      </c>
      <c r="C83" s="41">
        <v>8</v>
      </c>
      <c r="D83" s="42"/>
      <c r="E83" s="43">
        <f>C83*$I$4</f>
        <v>8</v>
      </c>
      <c r="F83" s="44"/>
    </row>
    <row r="84" spans="1:6" ht="15" thickBot="1" x14ac:dyDescent="0.4">
      <c r="A84" s="322"/>
      <c r="B84" s="45" t="s">
        <v>25</v>
      </c>
      <c r="C84" s="46">
        <f>SUM(C81:C83)</f>
        <v>24</v>
      </c>
      <c r="D84" s="47" t="s">
        <v>56</v>
      </c>
      <c r="E84" s="46">
        <f t="shared" ref="E84" si="29">SUM(E81:E83)</f>
        <v>32</v>
      </c>
      <c r="F84" s="47" t="s">
        <v>56</v>
      </c>
    </row>
    <row r="85" spans="1:6" x14ac:dyDescent="0.35">
      <c r="A85" s="327" t="s">
        <v>14</v>
      </c>
      <c r="B85" s="35" t="s">
        <v>22</v>
      </c>
      <c r="C85" s="36">
        <v>2</v>
      </c>
      <c r="D85" s="37"/>
      <c r="E85" s="38">
        <f>C85*$I$2</f>
        <v>4</v>
      </c>
      <c r="F85" s="39"/>
    </row>
    <row r="86" spans="1:6" x14ac:dyDescent="0.35">
      <c r="A86" s="328"/>
      <c r="B86" s="40" t="s">
        <v>23</v>
      </c>
      <c r="C86" s="41">
        <v>8</v>
      </c>
      <c r="D86" s="42"/>
      <c r="E86" s="43">
        <f>C86*$I$3</f>
        <v>8</v>
      </c>
      <c r="F86" s="44"/>
    </row>
    <row r="87" spans="1:6" x14ac:dyDescent="0.35">
      <c r="A87" s="328"/>
      <c r="B87" s="40" t="s">
        <v>24</v>
      </c>
      <c r="C87" s="41">
        <v>8</v>
      </c>
      <c r="D87" s="42"/>
      <c r="E87" s="43">
        <f>C87*$I$4</f>
        <v>8</v>
      </c>
      <c r="F87" s="44"/>
    </row>
    <row r="88" spans="1:6" ht="15" thickBot="1" x14ac:dyDescent="0.4">
      <c r="A88" s="329"/>
      <c r="B88" s="45" t="s">
        <v>25</v>
      </c>
      <c r="C88" s="46">
        <f>SUM(C85:C87)</f>
        <v>18</v>
      </c>
      <c r="D88" s="47" t="s">
        <v>56</v>
      </c>
      <c r="E88" s="46">
        <f t="shared" ref="E88" si="30">SUM(E85:E87)</f>
        <v>20</v>
      </c>
      <c r="F88" s="47" t="s">
        <v>56</v>
      </c>
    </row>
    <row r="89" spans="1:6" x14ac:dyDescent="0.35">
      <c r="A89" s="327" t="s">
        <v>13</v>
      </c>
      <c r="B89" s="35" t="s">
        <v>22</v>
      </c>
      <c r="C89" s="36">
        <v>8</v>
      </c>
      <c r="D89" s="37"/>
      <c r="E89" s="38">
        <f>C89*$I$2</f>
        <v>16</v>
      </c>
      <c r="F89" s="39"/>
    </row>
    <row r="90" spans="1:6" x14ac:dyDescent="0.35">
      <c r="A90" s="328"/>
      <c r="B90" s="40" t="s">
        <v>23</v>
      </c>
      <c r="C90" s="41">
        <v>8</v>
      </c>
      <c r="D90" s="42"/>
      <c r="E90" s="43">
        <f>C90*$I$3</f>
        <v>8</v>
      </c>
      <c r="F90" s="44"/>
    </row>
    <row r="91" spans="1:6" x14ac:dyDescent="0.35">
      <c r="A91" s="328"/>
      <c r="B91" s="40" t="s">
        <v>24</v>
      </c>
      <c r="C91" s="41">
        <v>8</v>
      </c>
      <c r="D91" s="42"/>
      <c r="E91" s="43">
        <f>C91*$I$4</f>
        <v>8</v>
      </c>
      <c r="F91" s="44"/>
    </row>
    <row r="92" spans="1:6" ht="15" thickBot="1" x14ac:dyDescent="0.4">
      <c r="A92" s="329"/>
      <c r="B92" s="45" t="s">
        <v>25</v>
      </c>
      <c r="C92" s="46">
        <f>SUM(C89:C91)</f>
        <v>24</v>
      </c>
      <c r="D92" s="47" t="s">
        <v>56</v>
      </c>
      <c r="E92" s="46">
        <f t="shared" ref="E92" si="31">SUM(E89:E91)</f>
        <v>32</v>
      </c>
      <c r="F92" s="47" t="s">
        <v>56</v>
      </c>
    </row>
    <row r="93" spans="1:6" x14ac:dyDescent="0.35">
      <c r="A93" s="327" t="s">
        <v>61</v>
      </c>
      <c r="B93" s="35" t="s">
        <v>22</v>
      </c>
      <c r="C93" s="36">
        <v>0</v>
      </c>
      <c r="D93" s="37"/>
      <c r="E93" s="38">
        <f>C93*$I$2</f>
        <v>0</v>
      </c>
      <c r="F93" s="39"/>
    </row>
    <row r="94" spans="1:6" x14ac:dyDescent="0.35">
      <c r="A94" s="328"/>
      <c r="B94" s="40" t="s">
        <v>23</v>
      </c>
      <c r="C94" s="41">
        <v>6</v>
      </c>
      <c r="D94" s="42"/>
      <c r="E94" s="43">
        <f>C94*$I$3</f>
        <v>6</v>
      </c>
      <c r="F94" s="44"/>
    </row>
    <row r="95" spans="1:6" x14ac:dyDescent="0.35">
      <c r="A95" s="328"/>
      <c r="B95" s="40" t="s">
        <v>24</v>
      </c>
      <c r="C95" s="41">
        <v>6</v>
      </c>
      <c r="D95" s="42"/>
      <c r="E95" s="43">
        <f>C95*$I$4</f>
        <v>6</v>
      </c>
      <c r="F95" s="44"/>
    </row>
    <row r="96" spans="1:6" ht="15" thickBot="1" x14ac:dyDescent="0.4">
      <c r="A96" s="329"/>
      <c r="B96" s="45" t="s">
        <v>25</v>
      </c>
      <c r="C96" s="46">
        <f>SUM(C93:C95)</f>
        <v>12</v>
      </c>
      <c r="D96" s="47" t="s">
        <v>56</v>
      </c>
      <c r="E96" s="46">
        <f t="shared" ref="E96" si="32">SUM(E93:E95)</f>
        <v>12</v>
      </c>
      <c r="F96" s="47" t="s">
        <v>56</v>
      </c>
    </row>
  </sheetData>
  <sheetProtection algorithmName="SHA-512" hashValue="mhDzE0W0VEnr6yBng98DtLHwq23t+kxw7JeJ4txsuWK41L4+CaBcQcPKtm+3Q75GbMzcL7aOF9SMzcsMYhV/5A==" saltValue="hDMPFDI/A884F6jSbFKAZg==" spinCount="100000" sheet="1" objects="1" scenarios="1" selectLockedCells="1"/>
  <mergeCells count="25">
    <mergeCell ref="A93:A96"/>
    <mergeCell ref="A77:A80"/>
    <mergeCell ref="A81:A84"/>
    <mergeCell ref="A73:A76"/>
    <mergeCell ref="A43:A46"/>
    <mergeCell ref="A85:A88"/>
    <mergeCell ref="A89:A92"/>
    <mergeCell ref="A60:A63"/>
    <mergeCell ref="A64:A67"/>
    <mergeCell ref="A69:A72"/>
    <mergeCell ref="A55:A58"/>
    <mergeCell ref="A19:A22"/>
    <mergeCell ref="A47:A50"/>
    <mergeCell ref="A51:A54"/>
    <mergeCell ref="H1:I1"/>
    <mergeCell ref="A35:A38"/>
    <mergeCell ref="A31:A34"/>
    <mergeCell ref="A39:A42"/>
    <mergeCell ref="A15:A18"/>
    <mergeCell ref="A27:A30"/>
    <mergeCell ref="A23:A26"/>
    <mergeCell ref="E4:F4"/>
    <mergeCell ref="C4:D4"/>
    <mergeCell ref="A7:A10"/>
    <mergeCell ref="A11:A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Data Inputs</vt:lpstr>
      <vt:lpstr>Stage I Scoping</vt:lpstr>
      <vt:lpstr>Stage II Selection</vt:lpstr>
      <vt:lpstr>Dropdown Menus</vt:lpstr>
      <vt:lpstr>Conflict Point Score</vt:lpstr>
      <vt:lpstr>'Stage I Scoping'!Print_Area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Storey, Jon</dc:creator>
  <cp:lastModifiedBy>Storey, Jon</cp:lastModifiedBy>
  <cp:lastPrinted>2020-08-30T15:44:31Z</cp:lastPrinted>
  <dcterms:created xsi:type="dcterms:W3CDTF">2020-06-23T18:15:17Z</dcterms:created>
  <dcterms:modified xsi:type="dcterms:W3CDTF">2020-09-14T17:28:51Z</dcterms:modified>
</cp:coreProperties>
</file>